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6015" windowWidth="25230" windowHeight="6075"/>
  </bookViews>
  <sheets>
    <sheet name="Renee Graham" sheetId="10" r:id="rId1"/>
    <sheet name="Sheet1" sheetId="11" r:id="rId2"/>
  </sheets>
  <definedNames>
    <definedName name="_xlnm._FilterDatabase" localSheetId="0" hidden="1">'Renee Graham'!$A$20:$E$58</definedName>
  </definedNames>
  <calcPr calcId="145621"/>
</workbook>
</file>

<file path=xl/calcChain.xml><?xml version="1.0" encoding="utf-8"?>
<calcChain xmlns="http://schemas.openxmlformats.org/spreadsheetml/2006/main">
  <c r="D18" i="11" l="1"/>
  <c r="C18" i="11"/>
  <c r="B7" i="11"/>
  <c r="B18" i="11" s="1"/>
  <c r="E18" i="11" s="1"/>
  <c r="B77" i="10"/>
  <c r="B71" i="10"/>
  <c r="B66" i="10"/>
  <c r="B58" i="10"/>
  <c r="B56" i="10"/>
  <c r="B54" i="10"/>
  <c r="B51" i="10"/>
  <c r="B50" i="10"/>
  <c r="B48" i="10"/>
  <c r="B45" i="10"/>
  <c r="B40" i="10"/>
  <c r="B39" i="10"/>
  <c r="B36" i="10"/>
  <c r="B34" i="10"/>
  <c r="B32" i="10"/>
  <c r="B29" i="10"/>
  <c r="B61" i="10" s="1"/>
  <c r="B18" i="10"/>
</calcChain>
</file>

<file path=xl/sharedStrings.xml><?xml version="1.0" encoding="utf-8"?>
<sst xmlns="http://schemas.openxmlformats.org/spreadsheetml/2006/main" count="228" uniqueCount="86">
  <si>
    <t>Ministry for Women</t>
  </si>
  <si>
    <t>Date</t>
  </si>
  <si>
    <t>Disclosure of chief executive expenditure and gifts</t>
  </si>
  <si>
    <t>Nature</t>
  </si>
  <si>
    <t>Domestic travel expenses</t>
  </si>
  <si>
    <t>International travel expenses</t>
  </si>
  <si>
    <t>Location</t>
  </si>
  <si>
    <t>Total domestic travel expenditure</t>
  </si>
  <si>
    <t>Total International travel expenditure</t>
  </si>
  <si>
    <t>Renee Graham</t>
  </si>
  <si>
    <t>Hospitality provided</t>
  </si>
  <si>
    <t>Total hospitality provided</t>
  </si>
  <si>
    <t>Hospitality &amp; gifts received</t>
  </si>
  <si>
    <t>Total hospitality &amp; gifts received</t>
  </si>
  <si>
    <t>Purpose of expenditure</t>
  </si>
  <si>
    <t>Other</t>
  </si>
  <si>
    <t>Total other</t>
  </si>
  <si>
    <t>4-5 Sep 2017</t>
  </si>
  <si>
    <t>6-8 Sep 2017</t>
  </si>
  <si>
    <t>19-20 Jul 2017</t>
  </si>
  <si>
    <t>24-25 Aug 17</t>
  </si>
  <si>
    <t>Accommodation</t>
  </si>
  <si>
    <t>Auckland</t>
  </si>
  <si>
    <t>Dunedin</t>
  </si>
  <si>
    <t>Airfares</t>
  </si>
  <si>
    <t>11-12 Dec 2017</t>
  </si>
  <si>
    <t>7-8 Nov 2017</t>
  </si>
  <si>
    <t>Taxi</t>
  </si>
  <si>
    <t>Wellington</t>
  </si>
  <si>
    <t>Taxis</t>
  </si>
  <si>
    <t>29-31 Aug 2017</t>
  </si>
  <si>
    <t>Sydney</t>
  </si>
  <si>
    <t>Travel Insurance</t>
  </si>
  <si>
    <t>Meal</t>
  </si>
  <si>
    <t>Skybus</t>
  </si>
  <si>
    <t>Airport Parking</t>
  </si>
  <si>
    <t>29-31 Aug 17</t>
  </si>
  <si>
    <t>Dunedin and Christchurch</t>
  </si>
  <si>
    <t>Presentation - IALP Sydney</t>
  </si>
  <si>
    <t>Women in Trades Conference, Women of Influence Forum and Awards, and Champions for Change</t>
  </si>
  <si>
    <t>For the year ended 30 June 2018</t>
  </si>
  <si>
    <t>9-21 March 2018</t>
  </si>
  <si>
    <t>New York</t>
  </si>
  <si>
    <t>Meals</t>
  </si>
  <si>
    <t>Blenheim</t>
  </si>
  <si>
    <t>4-5 June 2018</t>
  </si>
  <si>
    <t>27-28 Feb 2018</t>
  </si>
  <si>
    <t>Blenheim/Nelson</t>
  </si>
  <si>
    <t>Delivering a presentation to the NZ Leadership Symposium</t>
  </si>
  <si>
    <t>8-10 May 2018</t>
  </si>
  <si>
    <t>Women on Boards conference</t>
  </si>
  <si>
    <t>Rental Car</t>
  </si>
  <si>
    <t>Registration fee</t>
  </si>
  <si>
    <t>Attending a Council of Trade Unions meeting</t>
  </si>
  <si>
    <t>Presentation - Indigenous Affairs and Public Administration (IALP), Sydney</t>
  </si>
  <si>
    <t>Participate in the 62nd session of the Commission on the Status of Women</t>
  </si>
  <si>
    <t xml:space="preserve">Stakeholder meeting </t>
  </si>
  <si>
    <t>Gender pay gap launch and stakeholder meetings</t>
  </si>
  <si>
    <t>Diversity Awards and stakeholder meetings</t>
  </si>
  <si>
    <t>Gender pay gap workshops and stakeholder meetings</t>
  </si>
  <si>
    <t>Champions for Change November Summit</t>
  </si>
  <si>
    <t>Stakeholder meetings and Champions for Change Workshop</t>
  </si>
  <si>
    <t>Gender pay gap workshops</t>
  </si>
  <si>
    <t>Full year</t>
  </si>
  <si>
    <t>Mobile telephone charges for 1 July 2017 to 30 June 2018</t>
  </si>
  <si>
    <t>Mobile phone</t>
  </si>
  <si>
    <t>Professional development</t>
  </si>
  <si>
    <t>Mobile phone charges - Chief Executive</t>
  </si>
  <si>
    <t>Plan</t>
  </si>
  <si>
    <t>Usage</t>
  </si>
  <si>
    <t>Roaming</t>
  </si>
  <si>
    <t>2 July - 1 August 2017</t>
  </si>
  <si>
    <t>2 August - 1 September 2017</t>
  </si>
  <si>
    <t>2 September - 1 October 2017</t>
  </si>
  <si>
    <t>2 October - 1 November 2017</t>
  </si>
  <si>
    <t>2 November - 1 December 2017</t>
  </si>
  <si>
    <t>2 December 2017 - 1 January 2018</t>
  </si>
  <si>
    <t>2 January - 1 February 2018</t>
  </si>
  <si>
    <t>2 February - 1 March 2018</t>
  </si>
  <si>
    <t>2 March - 1 April 2018</t>
  </si>
  <si>
    <t>2 April - 1 May 2018</t>
  </si>
  <si>
    <t>2 May - 1 June 2018</t>
  </si>
  <si>
    <t>2 June - 1 July 2018</t>
  </si>
  <si>
    <t>Amount (excluding GST)</t>
  </si>
  <si>
    <t xml:space="preserve">Invitation to Football Ferns vs Japan football game at Westpac Stadium, following the signing of the NZ Football equality agreement on 6 June. </t>
  </si>
  <si>
    <t>Lunch for meeting with Graduate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</si>
</sst>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yy"/>
    <numFmt numFmtId="165" formatCode="#,##0.00;\(#,##0.00\)"/>
  </numFmts>
  <fonts count="1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9"/>
      <name val="Arial"/>
      <family val="2"/>
    </font>
    <font>
      <sz val="10"/>
      <color theme="0"/>
      <name val="Arial"/>
      <family val="2"/>
    </font>
    <font>
      <b/>
      <sz val="16"/>
      <color theme="7"/>
      <name val="Calibri"/>
      <family val="2"/>
      <scheme val="minor"/>
    </font>
    <font>
      <sz val="10"/>
      <color theme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2"/>
      <color theme="7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6"/>
      <color theme="2"/>
      <name val="Arial"/>
      <family val="2"/>
    </font>
    <font>
      <b/>
      <sz val="12"/>
      <color theme="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 applyProtection="1"/>
    <xf numFmtId="0" fontId="4" fillId="0" borderId="0" xfId="1" applyFont="1"/>
    <xf numFmtId="0" fontId="5" fillId="0" borderId="0" xfId="1" applyFont="1"/>
    <xf numFmtId="0" fontId="8" fillId="3" borderId="0" xfId="0" applyFont="1" applyFill="1" applyProtection="1"/>
    <xf numFmtId="0" fontId="0" fillId="0" borderId="0" xfId="0" applyFill="1" applyProtection="1"/>
    <xf numFmtId="0" fontId="10" fillId="0" borderId="0" xfId="0" applyFont="1" applyFill="1" applyAlignment="1" applyProtection="1">
      <alignment horizontal="right"/>
    </xf>
    <xf numFmtId="0" fontId="7" fillId="0" borderId="0" xfId="1" applyFont="1" applyFill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10" fillId="0" borderId="0" xfId="1" applyFont="1" applyFill="1" applyAlignment="1">
      <alignment horizontal="left"/>
    </xf>
    <xf numFmtId="164" fontId="2" fillId="0" borderId="2" xfId="0" applyNumberFormat="1" applyFont="1" applyFill="1" applyBorder="1" applyAlignment="1" applyProtection="1">
      <alignment horizontal="left" vertical="center"/>
    </xf>
    <xf numFmtId="165" fontId="2" fillId="0" borderId="2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11" fillId="0" borderId="0" xfId="1" applyFont="1"/>
    <xf numFmtId="0" fontId="12" fillId="0" borderId="0" xfId="1" applyFont="1"/>
    <xf numFmtId="0" fontId="9" fillId="0" borderId="0" xfId="1" applyFont="1"/>
    <xf numFmtId="0" fontId="13" fillId="2" borderId="0" xfId="1" applyFont="1" applyFill="1"/>
    <xf numFmtId="0" fontId="14" fillId="3" borderId="0" xfId="1" applyFont="1" applyFill="1"/>
    <xf numFmtId="0" fontId="15" fillId="2" borderId="0" xfId="1" applyFont="1" applyFill="1"/>
    <xf numFmtId="0" fontId="1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lef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5" fontId="2" fillId="0" borderId="3" xfId="0" applyNumberFormat="1" applyFont="1" applyFill="1" applyBorder="1" applyAlignment="1" applyProtection="1">
      <alignment horizontal="right" vertical="center"/>
    </xf>
    <xf numFmtId="4" fontId="0" fillId="0" borderId="0" xfId="0" applyNumberFormat="1" applyProtection="1"/>
    <xf numFmtId="0" fontId="16" fillId="0" borderId="0" xfId="0" applyFont="1" applyProtection="1"/>
    <xf numFmtId="164" fontId="2" fillId="4" borderId="0" xfId="0" applyNumberFormat="1" applyFont="1" applyFill="1" applyBorder="1" applyAlignment="1" applyProtection="1">
      <alignment horizontal="left" vertical="center"/>
    </xf>
    <xf numFmtId="165" fontId="2" fillId="4" borderId="0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165" fontId="2" fillId="4" borderId="1" xfId="0" applyNumberFormat="1" applyFont="1" applyFill="1" applyBorder="1" applyAlignment="1" applyProtection="1">
      <alignment horizontal="right" vertical="center"/>
    </xf>
    <xf numFmtId="164" fontId="2" fillId="4" borderId="1" xfId="0" applyNumberFormat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165" fontId="2" fillId="0" borderId="3" xfId="0" applyNumberFormat="1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left" vertical="center"/>
    </xf>
    <xf numFmtId="164" fontId="2" fillId="4" borderId="3" xfId="0" applyNumberFormat="1" applyFont="1" applyFill="1" applyBorder="1" applyAlignment="1" applyProtection="1">
      <alignment horizontal="left" vertical="center"/>
    </xf>
    <xf numFmtId="165" fontId="2" fillId="4" borderId="3" xfId="0" applyNumberFormat="1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vertical="center"/>
    </xf>
    <xf numFmtId="165" fontId="2" fillId="4" borderId="2" xfId="0" applyNumberFormat="1" applyFont="1" applyFill="1" applyBorder="1" applyAlignment="1" applyProtection="1">
      <alignment horizontal="right" vertical="center"/>
    </xf>
    <xf numFmtId="0" fontId="17" fillId="0" borderId="0" xfId="0" applyFont="1" applyProtection="1"/>
    <xf numFmtId="0" fontId="10" fillId="0" borderId="0" xfId="0" applyFont="1" applyFill="1" applyAlignment="1" applyProtection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fW Bran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F0A2C"/>
      </a:accent1>
      <a:accent2>
        <a:srgbClr val="919C4E"/>
      </a:accent2>
      <a:accent3>
        <a:srgbClr val="B2585E"/>
      </a:accent3>
      <a:accent4>
        <a:srgbClr val="F17723"/>
      </a:accent4>
      <a:accent5>
        <a:srgbClr val="8A8A8D"/>
      </a:accent5>
      <a:accent6>
        <a:srgbClr val="4F298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workbookViewId="0"/>
  </sheetViews>
  <sheetFormatPr defaultRowHeight="12.75" x14ac:dyDescent="0.2"/>
  <cols>
    <col min="1" max="1" width="16.85546875" customWidth="1"/>
    <col min="2" max="2" width="14" bestFit="1" customWidth="1"/>
    <col min="3" max="3" width="90.5703125" customWidth="1"/>
    <col min="4" max="4" width="20.7109375" customWidth="1"/>
    <col min="5" max="5" width="23.7109375" bestFit="1" customWidth="1"/>
  </cols>
  <sheetData>
    <row r="1" spans="1:5" ht="23.25" x14ac:dyDescent="0.35">
      <c r="A1" s="2" t="s">
        <v>0</v>
      </c>
    </row>
    <row r="2" spans="1:5" ht="15.75" x14ac:dyDescent="0.25">
      <c r="A2" s="15" t="s">
        <v>2</v>
      </c>
    </row>
    <row r="3" spans="1:5" ht="15" x14ac:dyDescent="0.2">
      <c r="A3" s="16" t="s">
        <v>40</v>
      </c>
    </row>
    <row r="4" spans="1:5" ht="15.75" x14ac:dyDescent="0.25">
      <c r="A4" s="17"/>
    </row>
    <row r="5" spans="1:5" ht="20.25" x14ac:dyDescent="0.3">
      <c r="A5" s="19" t="s">
        <v>9</v>
      </c>
      <c r="B5" s="3"/>
      <c r="C5" s="3"/>
      <c r="D5" s="3"/>
      <c r="E5" s="3"/>
    </row>
    <row r="6" spans="1:5" ht="21" x14ac:dyDescent="0.35">
      <c r="A6" s="6"/>
      <c r="B6" s="7"/>
      <c r="C6" s="7"/>
      <c r="D6" s="7"/>
      <c r="E6" s="7"/>
    </row>
    <row r="7" spans="1:5" ht="24" x14ac:dyDescent="0.2">
      <c r="A7" s="9" t="s">
        <v>1</v>
      </c>
      <c r="B7" s="46" t="s">
        <v>83</v>
      </c>
      <c r="C7" s="8" t="s">
        <v>14</v>
      </c>
      <c r="D7" s="5" t="s">
        <v>3</v>
      </c>
      <c r="E7" s="5" t="s">
        <v>6</v>
      </c>
    </row>
    <row r="8" spans="1:5" ht="15.75" customHeight="1" x14ac:dyDescent="0.35">
      <c r="A8" s="6"/>
      <c r="B8" s="7"/>
      <c r="C8" s="7"/>
      <c r="D8" s="7"/>
      <c r="E8" s="7"/>
    </row>
    <row r="9" spans="1:5" ht="15.75" x14ac:dyDescent="0.25">
      <c r="A9" s="18" t="s">
        <v>5</v>
      </c>
      <c r="B9" s="14"/>
      <c r="C9" s="14"/>
      <c r="D9" s="14"/>
      <c r="E9" s="14"/>
    </row>
    <row r="10" spans="1:5" ht="15.75" x14ac:dyDescent="0.25">
      <c r="A10" s="1"/>
    </row>
    <row r="11" spans="1:5" x14ac:dyDescent="0.2">
      <c r="A11" s="36" t="s">
        <v>30</v>
      </c>
      <c r="B11" s="35">
        <v>87.91</v>
      </c>
      <c r="C11" s="37" t="s">
        <v>54</v>
      </c>
      <c r="D11" s="35" t="s">
        <v>29</v>
      </c>
      <c r="E11" s="35" t="s">
        <v>31</v>
      </c>
    </row>
    <row r="12" spans="1:5" x14ac:dyDescent="0.2">
      <c r="A12" s="36" t="s">
        <v>30</v>
      </c>
      <c r="B12" s="35">
        <v>12.63</v>
      </c>
      <c r="C12" s="37" t="s">
        <v>38</v>
      </c>
      <c r="D12" s="35" t="s">
        <v>32</v>
      </c>
      <c r="E12" s="35" t="s">
        <v>31</v>
      </c>
    </row>
    <row r="13" spans="1:5" x14ac:dyDescent="0.2">
      <c r="A13" s="36" t="s">
        <v>36</v>
      </c>
      <c r="B13" s="35">
        <v>96.66</v>
      </c>
      <c r="C13" s="37" t="s">
        <v>38</v>
      </c>
      <c r="D13" s="35" t="s">
        <v>35</v>
      </c>
      <c r="E13" s="35" t="s">
        <v>28</v>
      </c>
    </row>
    <row r="14" spans="1:5" x14ac:dyDescent="0.2">
      <c r="A14" s="25" t="s">
        <v>41</v>
      </c>
      <c r="B14" s="26">
        <v>5500.43</v>
      </c>
      <c r="C14" s="40" t="s">
        <v>55</v>
      </c>
      <c r="D14" s="26" t="s">
        <v>24</v>
      </c>
      <c r="E14" s="26" t="s">
        <v>42</v>
      </c>
    </row>
    <row r="15" spans="1:5" x14ac:dyDescent="0.2">
      <c r="A15" s="25" t="s">
        <v>41</v>
      </c>
      <c r="B15" s="26">
        <v>240.33</v>
      </c>
      <c r="C15" s="40" t="s">
        <v>55</v>
      </c>
      <c r="D15" s="26" t="s">
        <v>43</v>
      </c>
      <c r="E15" s="26" t="s">
        <v>42</v>
      </c>
    </row>
    <row r="16" spans="1:5" x14ac:dyDescent="0.2">
      <c r="A16" s="25" t="s">
        <v>41</v>
      </c>
      <c r="B16" s="26">
        <v>32.31</v>
      </c>
      <c r="C16" s="40" t="s">
        <v>55</v>
      </c>
      <c r="D16" s="26" t="s">
        <v>29</v>
      </c>
      <c r="E16" s="26" t="s">
        <v>42</v>
      </c>
    </row>
    <row r="17" spans="1:5" x14ac:dyDescent="0.2">
      <c r="A17" s="28" t="s">
        <v>41</v>
      </c>
      <c r="B17" s="29">
        <v>3886.37</v>
      </c>
      <c r="C17" s="39" t="s">
        <v>55</v>
      </c>
      <c r="D17" s="29" t="s">
        <v>21</v>
      </c>
      <c r="E17" s="29" t="s">
        <v>42</v>
      </c>
    </row>
    <row r="18" spans="1:5" x14ac:dyDescent="0.2">
      <c r="A18" s="4"/>
      <c r="B18" s="12">
        <f>SUM(B11:B17)</f>
        <v>9856.64</v>
      </c>
      <c r="C18" s="13" t="s">
        <v>8</v>
      </c>
      <c r="D18" s="4"/>
      <c r="E18" s="4"/>
    </row>
    <row r="19" spans="1:5" ht="15.75" x14ac:dyDescent="0.25">
      <c r="A19" s="1"/>
    </row>
    <row r="20" spans="1:5" ht="15.75" x14ac:dyDescent="0.25">
      <c r="A20" s="18" t="s">
        <v>4</v>
      </c>
      <c r="B20" s="14"/>
      <c r="C20" s="14"/>
      <c r="D20" s="14"/>
      <c r="E20" s="14"/>
    </row>
    <row r="21" spans="1:5" ht="15.75" x14ac:dyDescent="0.25">
      <c r="A21" s="1"/>
    </row>
    <row r="22" spans="1:5" x14ac:dyDescent="0.2">
      <c r="A22" s="36">
        <v>42921</v>
      </c>
      <c r="B22" s="35">
        <v>10.14</v>
      </c>
      <c r="C22" s="37" t="s">
        <v>56</v>
      </c>
      <c r="D22" s="35" t="s">
        <v>27</v>
      </c>
      <c r="E22" s="35" t="s">
        <v>28</v>
      </c>
    </row>
    <row r="23" spans="1:5" x14ac:dyDescent="0.2">
      <c r="A23" s="22" t="s">
        <v>19</v>
      </c>
      <c r="B23" s="23">
        <v>458.6</v>
      </c>
      <c r="C23" s="24" t="s">
        <v>57</v>
      </c>
      <c r="D23" s="23" t="s">
        <v>24</v>
      </c>
      <c r="E23" s="23" t="s">
        <v>22</v>
      </c>
    </row>
    <row r="24" spans="1:5" x14ac:dyDescent="0.2">
      <c r="A24" s="22" t="s">
        <v>19</v>
      </c>
      <c r="B24" s="23">
        <v>198.26</v>
      </c>
      <c r="C24" s="24" t="s">
        <v>57</v>
      </c>
      <c r="D24" s="23" t="s">
        <v>21</v>
      </c>
      <c r="E24" s="23" t="s">
        <v>22</v>
      </c>
    </row>
    <row r="25" spans="1:5" x14ac:dyDescent="0.2">
      <c r="A25" s="22" t="s">
        <v>19</v>
      </c>
      <c r="B25" s="23">
        <v>42.22</v>
      </c>
      <c r="C25" s="24" t="s">
        <v>57</v>
      </c>
      <c r="D25" s="23" t="s">
        <v>33</v>
      </c>
      <c r="E25" s="23" t="s">
        <v>22</v>
      </c>
    </row>
    <row r="26" spans="1:5" x14ac:dyDescent="0.2">
      <c r="A26" s="22" t="s">
        <v>19</v>
      </c>
      <c r="B26" s="23">
        <v>98.98</v>
      </c>
      <c r="C26" s="24" t="s">
        <v>57</v>
      </c>
      <c r="D26" s="23" t="s">
        <v>29</v>
      </c>
      <c r="E26" s="23" t="s">
        <v>22</v>
      </c>
    </row>
    <row r="27" spans="1:5" x14ac:dyDescent="0.2">
      <c r="A27" s="32" t="s">
        <v>20</v>
      </c>
      <c r="B27" s="33">
        <v>424.17</v>
      </c>
      <c r="C27" s="34" t="s">
        <v>58</v>
      </c>
      <c r="D27" s="35" t="s">
        <v>24</v>
      </c>
      <c r="E27" s="35" t="s">
        <v>22</v>
      </c>
    </row>
    <row r="28" spans="1:5" x14ac:dyDescent="0.2">
      <c r="A28" s="32" t="s">
        <v>20</v>
      </c>
      <c r="B28" s="33">
        <v>199.13</v>
      </c>
      <c r="C28" s="34" t="s">
        <v>58</v>
      </c>
      <c r="D28" s="35" t="s">
        <v>21</v>
      </c>
      <c r="E28" s="35" t="s">
        <v>22</v>
      </c>
    </row>
    <row r="29" spans="1:5" x14ac:dyDescent="0.2">
      <c r="A29" s="32" t="s">
        <v>20</v>
      </c>
      <c r="B29" s="33">
        <f>13.72+9.58+79.63</f>
        <v>102.92999999999999</v>
      </c>
      <c r="C29" s="34" t="s">
        <v>58</v>
      </c>
      <c r="D29" s="35" t="s">
        <v>29</v>
      </c>
      <c r="E29" s="35" t="s">
        <v>22</v>
      </c>
    </row>
    <row r="30" spans="1:5" x14ac:dyDescent="0.2">
      <c r="A30" s="32" t="s">
        <v>20</v>
      </c>
      <c r="B30" s="33">
        <v>15.65</v>
      </c>
      <c r="C30" s="34" t="s">
        <v>58</v>
      </c>
      <c r="D30" s="35" t="s">
        <v>34</v>
      </c>
      <c r="E30" s="35" t="s">
        <v>22</v>
      </c>
    </row>
    <row r="31" spans="1:5" x14ac:dyDescent="0.2">
      <c r="A31" s="32" t="s">
        <v>20</v>
      </c>
      <c r="B31" s="33">
        <v>53.91</v>
      </c>
      <c r="C31" s="34" t="s">
        <v>58</v>
      </c>
      <c r="D31" s="35" t="s">
        <v>35</v>
      </c>
      <c r="E31" s="35" t="s">
        <v>28</v>
      </c>
    </row>
    <row r="32" spans="1:5" s="4" customFormat="1" x14ac:dyDescent="0.2">
      <c r="A32" s="25" t="s">
        <v>17</v>
      </c>
      <c r="B32" s="26">
        <f>8+411.48</f>
        <v>419.48</v>
      </c>
      <c r="C32" s="27" t="s">
        <v>59</v>
      </c>
      <c r="D32" s="23" t="s">
        <v>24</v>
      </c>
      <c r="E32" s="23" t="s">
        <v>37</v>
      </c>
    </row>
    <row r="33" spans="1:5" s="4" customFormat="1" x14ac:dyDescent="0.2">
      <c r="A33" s="25" t="s">
        <v>17</v>
      </c>
      <c r="B33" s="26">
        <v>174.57</v>
      </c>
      <c r="C33" s="27" t="s">
        <v>59</v>
      </c>
      <c r="D33" s="23" t="s">
        <v>21</v>
      </c>
      <c r="E33" s="23" t="s">
        <v>23</v>
      </c>
    </row>
    <row r="34" spans="1:5" s="4" customFormat="1" x14ac:dyDescent="0.2">
      <c r="A34" s="25" t="s">
        <v>17</v>
      </c>
      <c r="B34" s="26">
        <f>97.11+103.48</f>
        <v>200.59</v>
      </c>
      <c r="C34" s="27" t="s">
        <v>59</v>
      </c>
      <c r="D34" s="23" t="s">
        <v>29</v>
      </c>
      <c r="E34" s="23" t="s">
        <v>23</v>
      </c>
    </row>
    <row r="35" spans="1:5" s="4" customFormat="1" x14ac:dyDescent="0.2">
      <c r="A35" s="25" t="s">
        <v>17</v>
      </c>
      <c r="B35" s="26">
        <v>67.83</v>
      </c>
      <c r="C35" s="27" t="s">
        <v>59</v>
      </c>
      <c r="D35" s="23" t="s">
        <v>35</v>
      </c>
      <c r="E35" s="23" t="s">
        <v>28</v>
      </c>
    </row>
    <row r="36" spans="1:5" x14ac:dyDescent="0.2">
      <c r="A36" s="32" t="s">
        <v>18</v>
      </c>
      <c r="B36" s="33">
        <f>18+282.35+69.31</f>
        <v>369.66</v>
      </c>
      <c r="C36" s="34" t="s">
        <v>39</v>
      </c>
      <c r="D36" s="35" t="s">
        <v>24</v>
      </c>
      <c r="E36" s="35" t="s">
        <v>22</v>
      </c>
    </row>
    <row r="37" spans="1:5" x14ac:dyDescent="0.2">
      <c r="A37" s="32" t="s">
        <v>18</v>
      </c>
      <c r="B37" s="33">
        <v>425.44</v>
      </c>
      <c r="C37" s="34" t="s">
        <v>39</v>
      </c>
      <c r="D37" s="35" t="s">
        <v>21</v>
      </c>
      <c r="E37" s="35" t="s">
        <v>22</v>
      </c>
    </row>
    <row r="38" spans="1:5" x14ac:dyDescent="0.2">
      <c r="A38" s="32" t="s">
        <v>18</v>
      </c>
      <c r="B38" s="33">
        <v>15.65</v>
      </c>
      <c r="C38" s="34" t="s">
        <v>39</v>
      </c>
      <c r="D38" s="35" t="s">
        <v>34</v>
      </c>
      <c r="E38" s="35" t="s">
        <v>22</v>
      </c>
    </row>
    <row r="39" spans="1:5" x14ac:dyDescent="0.2">
      <c r="A39" s="32" t="s">
        <v>18</v>
      </c>
      <c r="B39" s="33">
        <f>8.08+15.96+76.64</f>
        <v>100.68</v>
      </c>
      <c r="C39" s="34" t="s">
        <v>39</v>
      </c>
      <c r="D39" s="35" t="s">
        <v>29</v>
      </c>
      <c r="E39" s="35" t="s">
        <v>22</v>
      </c>
    </row>
    <row r="40" spans="1:5" s="4" customFormat="1" x14ac:dyDescent="0.2">
      <c r="A40" s="25" t="s">
        <v>26</v>
      </c>
      <c r="B40" s="26">
        <f>299.57+8</f>
        <v>307.57</v>
      </c>
      <c r="C40" s="27" t="s">
        <v>60</v>
      </c>
      <c r="D40" s="23" t="s">
        <v>24</v>
      </c>
      <c r="E40" s="26" t="s">
        <v>22</v>
      </c>
    </row>
    <row r="41" spans="1:5" s="4" customFormat="1" x14ac:dyDescent="0.2">
      <c r="A41" s="25" t="s">
        <v>26</v>
      </c>
      <c r="B41" s="26">
        <v>256.3</v>
      </c>
      <c r="C41" s="27" t="s">
        <v>60</v>
      </c>
      <c r="D41" s="23" t="s">
        <v>21</v>
      </c>
      <c r="E41" s="26" t="s">
        <v>22</v>
      </c>
    </row>
    <row r="42" spans="1:5" s="4" customFormat="1" x14ac:dyDescent="0.2">
      <c r="A42" s="25" t="s">
        <v>26</v>
      </c>
      <c r="B42" s="26">
        <v>15.65</v>
      </c>
      <c r="C42" s="27" t="s">
        <v>60</v>
      </c>
      <c r="D42" s="23" t="s">
        <v>34</v>
      </c>
      <c r="E42" s="23" t="s">
        <v>22</v>
      </c>
    </row>
    <row r="43" spans="1:5" s="4" customFormat="1" x14ac:dyDescent="0.2">
      <c r="A43" s="25" t="s">
        <v>26</v>
      </c>
      <c r="B43" s="26">
        <v>110.25</v>
      </c>
      <c r="C43" s="27" t="s">
        <v>60</v>
      </c>
      <c r="D43" s="23" t="s">
        <v>29</v>
      </c>
      <c r="E43" s="26" t="s">
        <v>22</v>
      </c>
    </row>
    <row r="44" spans="1:5" s="4" customFormat="1" x14ac:dyDescent="0.2">
      <c r="A44" s="25" t="s">
        <v>26</v>
      </c>
      <c r="B44" s="26">
        <v>64.44</v>
      </c>
      <c r="C44" s="27" t="s">
        <v>60</v>
      </c>
      <c r="D44" s="23" t="s">
        <v>35</v>
      </c>
      <c r="E44" s="23" t="s">
        <v>28</v>
      </c>
    </row>
    <row r="45" spans="1:5" x14ac:dyDescent="0.2">
      <c r="A45" s="32" t="s">
        <v>25</v>
      </c>
      <c r="B45" s="33">
        <f>33.8+144.62+60.69</f>
        <v>239.11</v>
      </c>
      <c r="C45" s="34" t="s">
        <v>61</v>
      </c>
      <c r="D45" s="35" t="s">
        <v>24</v>
      </c>
      <c r="E45" s="35" t="s">
        <v>22</v>
      </c>
    </row>
    <row r="46" spans="1:5" x14ac:dyDescent="0.2">
      <c r="A46" s="32" t="s">
        <v>25</v>
      </c>
      <c r="B46" s="33">
        <v>151.96</v>
      </c>
      <c r="C46" s="34" t="s">
        <v>61</v>
      </c>
      <c r="D46" s="35" t="s">
        <v>21</v>
      </c>
      <c r="E46" s="35" t="s">
        <v>22</v>
      </c>
    </row>
    <row r="47" spans="1:5" x14ac:dyDescent="0.2">
      <c r="A47" s="32" t="s">
        <v>25</v>
      </c>
      <c r="B47" s="33">
        <v>94.38</v>
      </c>
      <c r="C47" s="34" t="s">
        <v>61</v>
      </c>
      <c r="D47" s="35" t="s">
        <v>29</v>
      </c>
      <c r="E47" s="35" t="s">
        <v>22</v>
      </c>
    </row>
    <row r="48" spans="1:5" x14ac:dyDescent="0.2">
      <c r="A48" s="32" t="s">
        <v>25</v>
      </c>
      <c r="B48" s="33">
        <f>28.09+49.13</f>
        <v>77.22</v>
      </c>
      <c r="C48" s="34" t="s">
        <v>61</v>
      </c>
      <c r="D48" s="35" t="s">
        <v>35</v>
      </c>
      <c r="E48" s="35" t="s">
        <v>28</v>
      </c>
    </row>
    <row r="49" spans="1:5" s="4" customFormat="1" x14ac:dyDescent="0.2">
      <c r="A49" s="25">
        <v>43139</v>
      </c>
      <c r="B49" s="26">
        <v>21.23</v>
      </c>
      <c r="C49" s="27" t="s">
        <v>53</v>
      </c>
      <c r="D49" s="23" t="s">
        <v>29</v>
      </c>
      <c r="E49" s="26" t="s">
        <v>28</v>
      </c>
    </row>
    <row r="50" spans="1:5" x14ac:dyDescent="0.2">
      <c r="A50" s="32" t="s">
        <v>46</v>
      </c>
      <c r="B50" s="33">
        <f>23.04+177.39</f>
        <v>200.42999999999998</v>
      </c>
      <c r="C50" s="34" t="s">
        <v>62</v>
      </c>
      <c r="D50" s="35" t="s">
        <v>21</v>
      </c>
      <c r="E50" s="35" t="s">
        <v>44</v>
      </c>
    </row>
    <row r="51" spans="1:5" x14ac:dyDescent="0.2">
      <c r="A51" s="32" t="s">
        <v>46</v>
      </c>
      <c r="B51" s="33">
        <f>225.92+8</f>
        <v>233.92</v>
      </c>
      <c r="C51" s="34" t="s">
        <v>62</v>
      </c>
      <c r="D51" s="35" t="s">
        <v>24</v>
      </c>
      <c r="E51" s="35" t="s">
        <v>47</v>
      </c>
    </row>
    <row r="52" spans="1:5" x14ac:dyDescent="0.2">
      <c r="A52" s="32" t="s">
        <v>46</v>
      </c>
      <c r="B52" s="33">
        <v>64.44</v>
      </c>
      <c r="C52" s="34" t="s">
        <v>62</v>
      </c>
      <c r="D52" s="35" t="s">
        <v>35</v>
      </c>
      <c r="E52" s="35" t="s">
        <v>28</v>
      </c>
    </row>
    <row r="53" spans="1:5" x14ac:dyDescent="0.2">
      <c r="A53" s="32" t="s">
        <v>46</v>
      </c>
      <c r="B53" s="33">
        <v>205.28</v>
      </c>
      <c r="C53" s="34" t="s">
        <v>62</v>
      </c>
      <c r="D53" s="35" t="s">
        <v>51</v>
      </c>
      <c r="E53" s="35" t="s">
        <v>47</v>
      </c>
    </row>
    <row r="54" spans="1:5" s="4" customFormat="1" x14ac:dyDescent="0.2">
      <c r="A54" s="25" t="s">
        <v>49</v>
      </c>
      <c r="B54" s="26">
        <f>389.1+23.8</f>
        <v>412.90000000000003</v>
      </c>
      <c r="C54" s="27" t="s">
        <v>50</v>
      </c>
      <c r="D54" s="23" t="s">
        <v>24</v>
      </c>
      <c r="E54" s="26" t="s">
        <v>22</v>
      </c>
    </row>
    <row r="55" spans="1:5" s="4" customFormat="1" x14ac:dyDescent="0.2">
      <c r="A55" s="25" t="s">
        <v>49</v>
      </c>
      <c r="B55" s="26">
        <v>498.26</v>
      </c>
      <c r="C55" s="27" t="s">
        <v>50</v>
      </c>
      <c r="D55" s="23" t="s">
        <v>21</v>
      </c>
      <c r="E55" s="26" t="s">
        <v>22</v>
      </c>
    </row>
    <row r="56" spans="1:5" s="4" customFormat="1" x14ac:dyDescent="0.2">
      <c r="A56" s="25" t="s">
        <v>49</v>
      </c>
      <c r="B56" s="26">
        <f>101.05+33.04</f>
        <v>134.09</v>
      </c>
      <c r="C56" s="27" t="s">
        <v>50</v>
      </c>
      <c r="D56" s="23" t="s">
        <v>29</v>
      </c>
      <c r="E56" s="26" t="s">
        <v>22</v>
      </c>
    </row>
    <row r="57" spans="1:5" x14ac:dyDescent="0.2">
      <c r="A57" s="32" t="s">
        <v>45</v>
      </c>
      <c r="B57" s="33">
        <v>144.69999999999999</v>
      </c>
      <c r="C57" s="34" t="s">
        <v>48</v>
      </c>
      <c r="D57" s="35" t="s">
        <v>21</v>
      </c>
      <c r="E57" s="35" t="s">
        <v>22</v>
      </c>
    </row>
    <row r="58" spans="1:5" x14ac:dyDescent="0.2">
      <c r="A58" s="32" t="s">
        <v>45</v>
      </c>
      <c r="B58" s="33">
        <f>366.72+18.5</f>
        <v>385.22</v>
      </c>
      <c r="C58" s="34" t="s">
        <v>48</v>
      </c>
      <c r="D58" s="35" t="s">
        <v>24</v>
      </c>
      <c r="E58" s="35" t="s">
        <v>22</v>
      </c>
    </row>
    <row r="59" spans="1:5" x14ac:dyDescent="0.2">
      <c r="A59" s="32" t="s">
        <v>45</v>
      </c>
      <c r="B59" s="33">
        <v>33.909999999999997</v>
      </c>
      <c r="C59" s="34" t="s">
        <v>48</v>
      </c>
      <c r="D59" s="35" t="s">
        <v>35</v>
      </c>
      <c r="E59" s="35" t="s">
        <v>28</v>
      </c>
    </row>
    <row r="60" spans="1:5" x14ac:dyDescent="0.2">
      <c r="A60" s="41" t="s">
        <v>45</v>
      </c>
      <c r="B60" s="42">
        <v>59.48</v>
      </c>
      <c r="C60" s="43" t="s">
        <v>48</v>
      </c>
      <c r="D60" s="44" t="s">
        <v>29</v>
      </c>
      <c r="E60" s="44" t="s">
        <v>22</v>
      </c>
    </row>
    <row r="61" spans="1:5" x14ac:dyDescent="0.2">
      <c r="A61" s="4"/>
      <c r="B61" s="12">
        <f>SUM(B22:B60)</f>
        <v>7088.6299999999992</v>
      </c>
      <c r="C61" s="21" t="s">
        <v>7</v>
      </c>
      <c r="D61" s="4"/>
      <c r="E61" s="4"/>
    </row>
    <row r="62" spans="1:5" x14ac:dyDescent="0.2">
      <c r="A62" s="4"/>
      <c r="B62" s="4"/>
      <c r="C62" s="4"/>
      <c r="D62" s="4"/>
      <c r="E62" s="4"/>
    </row>
    <row r="63" spans="1:5" ht="15.75" x14ac:dyDescent="0.25">
      <c r="A63" s="20" t="s">
        <v>10</v>
      </c>
      <c r="B63" s="14"/>
      <c r="C63" s="14"/>
      <c r="D63" s="14"/>
      <c r="E63" s="14"/>
    </row>
    <row r="64" spans="1:5" x14ac:dyDescent="0.2">
      <c r="A64" s="25"/>
      <c r="B64" s="26"/>
      <c r="C64" s="27"/>
      <c r="D64" s="26"/>
      <c r="E64" s="26"/>
    </row>
    <row r="65" spans="1:5" x14ac:dyDescent="0.2">
      <c r="A65" s="10">
        <v>43000</v>
      </c>
      <c r="B65" s="11">
        <v>40.61</v>
      </c>
      <c r="C65" s="38" t="s">
        <v>85</v>
      </c>
      <c r="D65" s="11" t="s">
        <v>15</v>
      </c>
      <c r="E65" s="11" t="s">
        <v>28</v>
      </c>
    </row>
    <row r="66" spans="1:5" x14ac:dyDescent="0.2">
      <c r="A66" s="4"/>
      <c r="B66" s="12">
        <f>SUM(B65)</f>
        <v>40.61</v>
      </c>
      <c r="C66" s="13" t="s">
        <v>11</v>
      </c>
      <c r="D66" s="4"/>
      <c r="E66" s="4"/>
    </row>
    <row r="68" spans="1:5" ht="15.75" x14ac:dyDescent="0.25">
      <c r="A68" s="20" t="s">
        <v>12</v>
      </c>
      <c r="B68" s="14"/>
      <c r="C68" s="14"/>
      <c r="D68" s="14"/>
      <c r="E68" s="14"/>
    </row>
    <row r="69" spans="1:5" x14ac:dyDescent="0.2">
      <c r="A69" s="4"/>
      <c r="B69" s="4"/>
      <c r="C69" s="4"/>
      <c r="D69" s="4"/>
      <c r="E69" s="4"/>
    </row>
    <row r="70" spans="1:5" x14ac:dyDescent="0.2">
      <c r="A70" s="10">
        <v>43261</v>
      </c>
      <c r="B70" s="11">
        <v>32</v>
      </c>
      <c r="C70" s="38" t="s">
        <v>84</v>
      </c>
      <c r="D70" s="11"/>
      <c r="E70" s="11" t="s">
        <v>28</v>
      </c>
    </row>
    <row r="71" spans="1:5" x14ac:dyDescent="0.2">
      <c r="A71" s="4"/>
      <c r="B71" s="12">
        <f>SUM(B70)</f>
        <v>32</v>
      </c>
      <c r="C71" s="13" t="s">
        <v>13</v>
      </c>
      <c r="D71" s="4"/>
      <c r="E71" s="4"/>
    </row>
    <row r="73" spans="1:5" ht="15.75" x14ac:dyDescent="0.25">
      <c r="A73" s="20" t="s">
        <v>15</v>
      </c>
      <c r="B73" s="14"/>
      <c r="C73" s="14"/>
      <c r="D73" s="14"/>
      <c r="E73" s="14"/>
    </row>
    <row r="74" spans="1:5" x14ac:dyDescent="0.2">
      <c r="A74" s="25"/>
      <c r="B74" s="26"/>
      <c r="C74" s="27"/>
      <c r="D74" s="26"/>
      <c r="E74" s="26"/>
    </row>
    <row r="75" spans="1:5" x14ac:dyDescent="0.2">
      <c r="A75" s="25" t="s">
        <v>63</v>
      </c>
      <c r="B75" s="26">
        <v>691.96</v>
      </c>
      <c r="C75" s="27" t="s">
        <v>64</v>
      </c>
      <c r="D75" s="26" t="s">
        <v>65</v>
      </c>
      <c r="E75" s="26"/>
    </row>
    <row r="76" spans="1:5" x14ac:dyDescent="0.2">
      <c r="A76" s="10">
        <v>42991</v>
      </c>
      <c r="B76" s="11">
        <v>1066.67</v>
      </c>
      <c r="C76" s="38" t="s">
        <v>66</v>
      </c>
      <c r="D76" s="11" t="s">
        <v>52</v>
      </c>
      <c r="E76" s="11" t="s">
        <v>28</v>
      </c>
    </row>
    <row r="77" spans="1:5" x14ac:dyDescent="0.2">
      <c r="A77" s="4"/>
      <c r="B77" s="12">
        <f>SUM(B75:B76)</f>
        <v>1758.63</v>
      </c>
      <c r="C77" s="13" t="s">
        <v>16</v>
      </c>
      <c r="D77" s="4"/>
      <c r="E77" s="4"/>
    </row>
    <row r="80" spans="1:5" x14ac:dyDescent="0.2">
      <c r="B80" s="30"/>
      <c r="C80" s="31"/>
    </row>
    <row r="82" spans="2:3" x14ac:dyDescent="0.2">
      <c r="B82" s="30"/>
      <c r="C82" s="31"/>
    </row>
  </sheetData>
  <pageMargins left="0.51181102362204722" right="0.51181102362204722" top="0.35433070866141736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/>
  </sheetViews>
  <sheetFormatPr defaultRowHeight="12.75" x14ac:dyDescent="0.2"/>
  <cols>
    <col min="1" max="1" width="22.7109375" customWidth="1"/>
  </cols>
  <sheetData>
    <row r="2" spans="1:4" x14ac:dyDescent="0.2">
      <c r="A2" s="45" t="s">
        <v>67</v>
      </c>
    </row>
    <row r="4" spans="1:4" x14ac:dyDescent="0.2">
      <c r="B4" t="s">
        <v>68</v>
      </c>
      <c r="C4" t="s">
        <v>69</v>
      </c>
      <c r="D4" t="s">
        <v>70</v>
      </c>
    </row>
    <row r="5" spans="1:4" x14ac:dyDescent="0.2">
      <c r="A5" t="s">
        <v>71</v>
      </c>
      <c r="B5">
        <v>37</v>
      </c>
      <c r="C5">
        <v>0.17</v>
      </c>
    </row>
    <row r="6" spans="1:4" x14ac:dyDescent="0.2">
      <c r="A6" t="s">
        <v>72</v>
      </c>
      <c r="B6">
        <v>37</v>
      </c>
      <c r="C6">
        <v>0.68</v>
      </c>
      <c r="D6">
        <v>15</v>
      </c>
    </row>
    <row r="7" spans="1:4" x14ac:dyDescent="0.2">
      <c r="A7" t="s">
        <v>73</v>
      </c>
      <c r="B7">
        <f>37+2.4</f>
        <v>39.4</v>
      </c>
      <c r="C7">
        <v>0.95</v>
      </c>
    </row>
    <row r="8" spans="1:4" x14ac:dyDescent="0.2">
      <c r="A8" t="s">
        <v>74</v>
      </c>
      <c r="B8">
        <v>55</v>
      </c>
      <c r="C8">
        <v>0</v>
      </c>
    </row>
    <row r="9" spans="1:4" x14ac:dyDescent="0.2">
      <c r="A9" t="s">
        <v>75</v>
      </c>
      <c r="B9">
        <v>55</v>
      </c>
      <c r="C9">
        <v>0</v>
      </c>
    </row>
    <row r="10" spans="1:4" x14ac:dyDescent="0.2">
      <c r="A10" t="s">
        <v>76</v>
      </c>
      <c r="B10">
        <v>55</v>
      </c>
    </row>
    <row r="11" spans="1:4" x14ac:dyDescent="0.2">
      <c r="A11" t="s">
        <v>77</v>
      </c>
      <c r="B11">
        <v>55</v>
      </c>
    </row>
    <row r="12" spans="1:4" x14ac:dyDescent="0.2">
      <c r="A12" t="s">
        <v>78</v>
      </c>
      <c r="B12">
        <v>55</v>
      </c>
    </row>
    <row r="13" spans="1:4" x14ac:dyDescent="0.2">
      <c r="A13" t="s">
        <v>79</v>
      </c>
      <c r="B13">
        <v>55</v>
      </c>
      <c r="C13">
        <v>1.76</v>
      </c>
      <c r="D13">
        <v>65</v>
      </c>
    </row>
    <row r="14" spans="1:4" x14ac:dyDescent="0.2">
      <c r="A14" t="s">
        <v>80</v>
      </c>
      <c r="B14">
        <v>55</v>
      </c>
    </row>
    <row r="15" spans="1:4" x14ac:dyDescent="0.2">
      <c r="A15" t="s">
        <v>81</v>
      </c>
      <c r="B15">
        <v>55</v>
      </c>
    </row>
    <row r="16" spans="1:4" x14ac:dyDescent="0.2">
      <c r="A16" t="s">
        <v>82</v>
      </c>
      <c r="B16">
        <v>55</v>
      </c>
    </row>
    <row r="18" spans="2:5" x14ac:dyDescent="0.2">
      <c r="B18">
        <f>SUM(B5:B17)</f>
        <v>608.4</v>
      </c>
      <c r="C18">
        <f t="shared" ref="C18:D18" si="0">SUM(C5:C17)</f>
        <v>3.56</v>
      </c>
      <c r="D18">
        <f t="shared" si="0"/>
        <v>80</v>
      </c>
      <c r="E18">
        <f>SUM(B18:D18)</f>
        <v>691.95999999999992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Renee Graham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2017-06-28T04:18:43Z</dcterms:created>
  <dcterms:modified xsi:type="dcterms:W3CDTF">2018-07-30T19:27:34Z</dcterms:modified>
</cp:coreProperties>
</file>