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nzmfw-my.sharepoint.com/personal/chris_gilman_women_govt_nz/Documents/Desktop/Board Stocktake/"/>
    </mc:Choice>
  </mc:AlternateContent>
  <xr:revisionPtr revIDLastSave="18" documentId="8_{5765C6A6-4FD2-4AC6-94A4-EDBB4C2CC9BB}" xr6:coauthVersionLast="47" xr6:coauthVersionMax="47" xr10:uidLastSave="{EFB1509B-551F-4C5D-B9B5-58E59C4A9B29}"/>
  <bookViews>
    <workbookView xWindow="-27144" yWindow="-17388" windowWidth="30936" windowHeight="16776" xr2:uid="{0B3088AB-A739-46DB-802E-0D208209F56D}"/>
  </bookViews>
  <sheets>
    <sheet name="Summary by agency" sheetId="1" r:id="rId1"/>
    <sheet name="Summary by portfolio" sheetId="2" r:id="rId2"/>
    <sheet name="Ethnicity by agency" sheetId="3" r:id="rId3"/>
    <sheet name="Ethnicity by portfolio"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3" l="1"/>
  <c r="P13" i="3"/>
  <c r="N13" i="3"/>
  <c r="L13" i="3"/>
  <c r="J13" i="3"/>
  <c r="H13" i="3"/>
  <c r="F13" i="3"/>
  <c r="D13" i="3"/>
  <c r="F61" i="2" l="1"/>
  <c r="E61" i="2"/>
  <c r="G61" i="2" s="1"/>
  <c r="D61" i="2"/>
  <c r="C61" i="2"/>
  <c r="G58" i="2"/>
  <c r="G56" i="2"/>
  <c r="G53" i="2"/>
  <c r="G22" i="2"/>
  <c r="G16" i="2"/>
  <c r="R60" i="4"/>
  <c r="P60" i="4"/>
  <c r="N60" i="4"/>
  <c r="L60" i="4"/>
  <c r="J60" i="4"/>
  <c r="H60" i="4"/>
  <c r="F60" i="4"/>
  <c r="D60" i="4"/>
  <c r="R59" i="4"/>
  <c r="P59" i="4"/>
  <c r="N59" i="4"/>
  <c r="L59" i="4"/>
  <c r="J59" i="4"/>
  <c r="H59" i="4"/>
  <c r="F59" i="4"/>
  <c r="D59" i="4"/>
  <c r="R58" i="4"/>
  <c r="P58" i="4"/>
  <c r="N58" i="4"/>
  <c r="L58" i="4"/>
  <c r="J58" i="4"/>
  <c r="H58" i="4"/>
  <c r="F58" i="4"/>
  <c r="D58" i="4"/>
  <c r="R57" i="4"/>
  <c r="P57" i="4"/>
  <c r="N57" i="4"/>
  <c r="L57" i="4"/>
  <c r="J57" i="4"/>
  <c r="H57" i="4"/>
  <c r="F57" i="4"/>
  <c r="D57" i="4"/>
  <c r="R56" i="4"/>
  <c r="P56" i="4"/>
  <c r="N56" i="4"/>
  <c r="L56" i="4"/>
  <c r="J56" i="4"/>
  <c r="H56" i="4"/>
  <c r="F56" i="4"/>
  <c r="D56" i="4"/>
  <c r="R55" i="4"/>
  <c r="P55" i="4"/>
  <c r="N55" i="4"/>
  <c r="L55" i="4"/>
  <c r="J55" i="4"/>
  <c r="H55" i="4"/>
  <c r="F55" i="4"/>
  <c r="D55" i="4"/>
  <c r="R54" i="4"/>
  <c r="P54" i="4"/>
  <c r="N54" i="4"/>
  <c r="L54" i="4"/>
  <c r="J54" i="4"/>
  <c r="H54" i="4"/>
  <c r="F54" i="4"/>
  <c r="D54" i="4"/>
  <c r="R53" i="4"/>
  <c r="P53" i="4"/>
  <c r="N53" i="4"/>
  <c r="L53" i="4"/>
  <c r="J53" i="4"/>
  <c r="H53" i="4"/>
  <c r="F53" i="4"/>
  <c r="D53" i="4"/>
  <c r="R52" i="4"/>
  <c r="P52" i="4"/>
  <c r="N52" i="4"/>
  <c r="L52" i="4"/>
  <c r="J52" i="4"/>
  <c r="H52" i="4"/>
  <c r="F52" i="4"/>
  <c r="D52" i="4"/>
  <c r="R51" i="4"/>
  <c r="P51" i="4"/>
  <c r="N51" i="4"/>
  <c r="L51" i="4"/>
  <c r="J51" i="4"/>
  <c r="H51" i="4"/>
  <c r="F51" i="4"/>
  <c r="D51" i="4"/>
  <c r="R50" i="4"/>
  <c r="P50" i="4"/>
  <c r="N50" i="4"/>
  <c r="L50" i="4"/>
  <c r="J50" i="4"/>
  <c r="H50" i="4"/>
  <c r="F50" i="4"/>
  <c r="D50" i="4"/>
  <c r="R49" i="4"/>
  <c r="P49" i="4"/>
  <c r="N49" i="4"/>
  <c r="L49" i="4"/>
  <c r="J49" i="4"/>
  <c r="H49" i="4"/>
  <c r="F49" i="4"/>
  <c r="D49" i="4"/>
  <c r="R48" i="4"/>
  <c r="P48" i="4"/>
  <c r="N48" i="4"/>
  <c r="L48" i="4"/>
  <c r="J48" i="4"/>
  <c r="H48" i="4"/>
  <c r="F48" i="4"/>
  <c r="D48" i="4"/>
  <c r="R47" i="4"/>
  <c r="P47" i="4"/>
  <c r="N47" i="4"/>
  <c r="L47" i="4"/>
  <c r="J47" i="4"/>
  <c r="H47" i="4"/>
  <c r="F47" i="4"/>
  <c r="D47" i="4"/>
  <c r="R46" i="4"/>
  <c r="P46" i="4"/>
  <c r="N46" i="4"/>
  <c r="L46" i="4"/>
  <c r="J46" i="4"/>
  <c r="H46" i="4"/>
  <c r="F46" i="4"/>
  <c r="D46" i="4"/>
  <c r="R45" i="4"/>
  <c r="P45" i="4"/>
  <c r="N45" i="4"/>
  <c r="L45" i="4"/>
  <c r="J45" i="4"/>
  <c r="H45" i="4"/>
  <c r="F45" i="4"/>
  <c r="D45" i="4"/>
  <c r="R44" i="4"/>
  <c r="P44" i="4"/>
  <c r="N44" i="4"/>
  <c r="L44" i="4"/>
  <c r="J44" i="4"/>
  <c r="H44" i="4"/>
  <c r="F44" i="4"/>
  <c r="D44" i="4"/>
  <c r="R43" i="4"/>
  <c r="P43" i="4"/>
  <c r="N43" i="4"/>
  <c r="L43" i="4"/>
  <c r="J43" i="4"/>
  <c r="H43" i="4"/>
  <c r="F43" i="4"/>
  <c r="D43" i="4"/>
  <c r="R42" i="4"/>
  <c r="P42" i="4"/>
  <c r="N42" i="4"/>
  <c r="L42" i="4"/>
  <c r="J42" i="4"/>
  <c r="H42" i="4"/>
  <c r="F42" i="4"/>
  <c r="D42" i="4"/>
  <c r="R41" i="4"/>
  <c r="P41" i="4"/>
  <c r="N41" i="4"/>
  <c r="L41" i="4"/>
  <c r="J41" i="4"/>
  <c r="H41" i="4"/>
  <c r="F41" i="4"/>
  <c r="D41" i="4"/>
  <c r="R40" i="4"/>
  <c r="P40" i="4"/>
  <c r="N40" i="4"/>
  <c r="L40" i="4"/>
  <c r="J40" i="4"/>
  <c r="H40" i="4"/>
  <c r="F40" i="4"/>
  <c r="D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P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P27" i="4"/>
  <c r="N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P11" i="4"/>
  <c r="N11" i="4"/>
  <c r="L11" i="4"/>
  <c r="J11" i="4"/>
  <c r="H11" i="4"/>
  <c r="F11" i="4"/>
  <c r="D11" i="4"/>
  <c r="R10" i="4"/>
  <c r="P10" i="4"/>
  <c r="N10" i="4"/>
  <c r="L10" i="4"/>
  <c r="J10" i="4"/>
  <c r="H10" i="4"/>
  <c r="F10" i="4"/>
  <c r="D10" i="4"/>
  <c r="R9" i="4"/>
  <c r="P9" i="4"/>
  <c r="N9" i="4"/>
  <c r="L9" i="4"/>
  <c r="J9" i="4"/>
  <c r="H9" i="4"/>
  <c r="F9" i="4"/>
  <c r="D9" i="4"/>
  <c r="R8" i="4"/>
  <c r="P8" i="4"/>
  <c r="N8" i="4"/>
  <c r="L8" i="4"/>
  <c r="J8" i="4"/>
  <c r="H8" i="4"/>
  <c r="F8" i="4"/>
  <c r="D8" i="4"/>
  <c r="R7" i="4"/>
  <c r="P7" i="4"/>
  <c r="N7" i="4"/>
  <c r="L7" i="4"/>
  <c r="J7" i="4"/>
  <c r="H7" i="4"/>
  <c r="F7" i="4"/>
  <c r="D7" i="4"/>
  <c r="R6" i="4"/>
  <c r="P6" i="4"/>
  <c r="N6" i="4"/>
  <c r="L6" i="4"/>
  <c r="J6" i="4"/>
  <c r="H6" i="4"/>
  <c r="F6" i="4"/>
  <c r="D6" i="4"/>
  <c r="R5" i="4"/>
  <c r="P5" i="4"/>
  <c r="N5" i="4"/>
  <c r="L5" i="4"/>
  <c r="J5" i="4"/>
  <c r="H5" i="4"/>
  <c r="F5" i="4"/>
  <c r="D5" i="4"/>
  <c r="C59" i="3"/>
  <c r="B59" i="3"/>
  <c r="V58" i="3"/>
  <c r="R34" i="3"/>
  <c r="P34" i="3"/>
  <c r="N34" i="3"/>
  <c r="L34" i="3"/>
  <c r="J34" i="3"/>
  <c r="H34" i="3"/>
  <c r="F34" i="3"/>
  <c r="D34" i="3"/>
  <c r="R33" i="3"/>
  <c r="P33" i="3"/>
  <c r="N33" i="3"/>
  <c r="L33" i="3"/>
  <c r="J33" i="3"/>
  <c r="H33" i="3"/>
  <c r="F33" i="3"/>
  <c r="D33" i="3"/>
  <c r="R32" i="3"/>
  <c r="P32" i="3"/>
  <c r="N32" i="3"/>
  <c r="L32" i="3"/>
  <c r="J32" i="3"/>
  <c r="H32" i="3"/>
  <c r="F32" i="3"/>
  <c r="D32" i="3"/>
  <c r="R31" i="3"/>
  <c r="P31" i="3"/>
  <c r="N31" i="3"/>
  <c r="L31" i="3"/>
  <c r="J31" i="3"/>
  <c r="H31" i="3"/>
  <c r="F31" i="3"/>
  <c r="D31" i="3"/>
  <c r="R30" i="3"/>
  <c r="P30" i="3"/>
  <c r="N30" i="3"/>
  <c r="L30" i="3"/>
  <c r="J30" i="3"/>
  <c r="H30" i="3"/>
  <c r="F30" i="3"/>
  <c r="D30" i="3"/>
  <c r="R29" i="3"/>
  <c r="P29" i="3"/>
  <c r="N29" i="3"/>
  <c r="L29" i="3"/>
  <c r="J29" i="3"/>
  <c r="H29" i="3"/>
  <c r="F29" i="3"/>
  <c r="D29" i="3"/>
  <c r="R27" i="3"/>
  <c r="P27" i="3"/>
  <c r="N27" i="3"/>
  <c r="L27" i="3"/>
  <c r="J27" i="3"/>
  <c r="H27" i="3"/>
  <c r="F27" i="3"/>
  <c r="D27" i="3"/>
  <c r="R26" i="3"/>
  <c r="P26" i="3"/>
  <c r="N26" i="3"/>
  <c r="L26" i="3"/>
  <c r="J26" i="3"/>
  <c r="H26" i="3"/>
  <c r="F26" i="3"/>
  <c r="D26" i="3"/>
  <c r="R25" i="3"/>
  <c r="P25" i="3"/>
  <c r="N25" i="3"/>
  <c r="L25" i="3"/>
  <c r="J25" i="3"/>
  <c r="H25" i="3"/>
  <c r="F25" i="3"/>
  <c r="D25" i="3"/>
  <c r="R24" i="3"/>
  <c r="P24" i="3"/>
  <c r="N24" i="3"/>
  <c r="L24" i="3"/>
  <c r="J24" i="3"/>
  <c r="H24" i="3"/>
  <c r="F24" i="3"/>
  <c r="D24" i="3"/>
  <c r="R23" i="3"/>
  <c r="P23" i="3"/>
  <c r="N23" i="3"/>
  <c r="L23" i="3"/>
  <c r="J23" i="3"/>
  <c r="H23" i="3"/>
  <c r="F23" i="3"/>
  <c r="D23" i="3"/>
  <c r="R22" i="3"/>
  <c r="P22" i="3"/>
  <c r="N22" i="3"/>
  <c r="L22" i="3"/>
  <c r="J22" i="3"/>
  <c r="H22" i="3"/>
  <c r="F22" i="3"/>
  <c r="D22" i="3"/>
  <c r="R21" i="3"/>
  <c r="P21" i="3"/>
  <c r="N21" i="3"/>
  <c r="L21" i="3"/>
  <c r="J21" i="3"/>
  <c r="H21" i="3"/>
  <c r="F21" i="3"/>
  <c r="D21" i="3"/>
  <c r="R20" i="3"/>
  <c r="P20" i="3"/>
  <c r="N20" i="3"/>
  <c r="L20" i="3"/>
  <c r="J20" i="3"/>
  <c r="H20" i="3"/>
  <c r="F20" i="3"/>
  <c r="D20" i="3"/>
  <c r="R19" i="3"/>
  <c r="P19" i="3"/>
  <c r="N19" i="3"/>
  <c r="L19" i="3"/>
  <c r="J19" i="3"/>
  <c r="H19" i="3"/>
  <c r="F19" i="3"/>
  <c r="D19" i="3"/>
  <c r="R18" i="3"/>
  <c r="P18" i="3"/>
  <c r="N18" i="3"/>
  <c r="L18" i="3"/>
  <c r="J18" i="3"/>
  <c r="H18" i="3"/>
  <c r="F18" i="3"/>
  <c r="D18" i="3"/>
  <c r="R17" i="3"/>
  <c r="P17" i="3"/>
  <c r="N17" i="3"/>
  <c r="L17" i="3"/>
  <c r="J17" i="3"/>
  <c r="H17" i="3"/>
  <c r="F17" i="3"/>
  <c r="D17" i="3"/>
  <c r="R16" i="3"/>
  <c r="P16" i="3"/>
  <c r="N16" i="3"/>
  <c r="L16" i="3"/>
  <c r="J16" i="3"/>
  <c r="H16" i="3"/>
  <c r="F16" i="3"/>
  <c r="D16" i="3"/>
  <c r="R15" i="3"/>
  <c r="P15" i="3"/>
  <c r="N15" i="3"/>
  <c r="L15" i="3"/>
  <c r="J15" i="3"/>
  <c r="H15" i="3"/>
  <c r="F15" i="3"/>
  <c r="D15" i="3"/>
  <c r="R14" i="3"/>
  <c r="P14" i="3"/>
  <c r="N14" i="3"/>
  <c r="L14" i="3"/>
  <c r="J14" i="3"/>
  <c r="H14" i="3"/>
  <c r="F14" i="3"/>
  <c r="D14" i="3"/>
  <c r="R12" i="3"/>
  <c r="P12" i="3"/>
  <c r="N12" i="3"/>
  <c r="L12" i="3"/>
  <c r="J12" i="3"/>
  <c r="H12" i="3"/>
  <c r="F12" i="3"/>
  <c r="D12" i="3"/>
  <c r="R11" i="3"/>
  <c r="P11" i="3"/>
  <c r="N11" i="3"/>
  <c r="L11" i="3"/>
  <c r="J11" i="3"/>
  <c r="H11" i="3"/>
  <c r="F11" i="3"/>
  <c r="D11" i="3"/>
  <c r="R10" i="3"/>
  <c r="P10" i="3"/>
  <c r="N10" i="3"/>
  <c r="L10" i="3"/>
  <c r="J10" i="3"/>
  <c r="H10" i="3"/>
  <c r="F10" i="3"/>
  <c r="D10" i="3"/>
  <c r="R9" i="3"/>
  <c r="P9" i="3"/>
  <c r="N9" i="3"/>
  <c r="L9" i="3"/>
  <c r="J9" i="3"/>
  <c r="H9" i="3"/>
  <c r="F9" i="3"/>
  <c r="D9" i="3"/>
  <c r="R8" i="3"/>
  <c r="P8" i="3"/>
  <c r="N8" i="3"/>
  <c r="L8" i="3"/>
  <c r="J8" i="3"/>
  <c r="H8" i="3"/>
  <c r="F8" i="3"/>
  <c r="D8" i="3"/>
  <c r="R7" i="3"/>
  <c r="P7" i="3"/>
  <c r="N7" i="3"/>
  <c r="L7" i="3"/>
  <c r="J7" i="3"/>
  <c r="H7" i="3"/>
  <c r="F7" i="3"/>
  <c r="D7" i="3"/>
  <c r="R6" i="3"/>
  <c r="P6" i="3"/>
  <c r="N6" i="3"/>
  <c r="L6" i="3"/>
  <c r="J6" i="3"/>
  <c r="H6" i="3"/>
  <c r="F6" i="3"/>
  <c r="D6" i="3"/>
  <c r="R5" i="3"/>
  <c r="P5" i="3"/>
  <c r="N5" i="3"/>
  <c r="L5" i="3"/>
  <c r="J5" i="3"/>
  <c r="H5" i="3"/>
  <c r="F5" i="3"/>
  <c r="D5" i="3"/>
  <c r="E34" i="1" l="1"/>
  <c r="D34" i="1"/>
  <c r="C34" i="1"/>
  <c r="B34" i="1"/>
  <c r="F24" i="1"/>
  <c r="F23" i="1"/>
  <c r="F4" i="1"/>
  <c r="F34" i="1" l="1"/>
</calcChain>
</file>

<file path=xl/sharedStrings.xml><?xml version="1.0" encoding="utf-8"?>
<sst xmlns="http://schemas.openxmlformats.org/spreadsheetml/2006/main" count="254" uniqueCount="116">
  <si>
    <t>2023 Stocktake Results Listed by Agency</t>
  </si>
  <si>
    <t>Administering Agency</t>
  </si>
  <si>
    <t># Boards</t>
  </si>
  <si>
    <t>Ministerial Appointed Members</t>
  </si>
  <si>
    <t>Women Ministerial Appointed Members</t>
  </si>
  <si>
    <t>Non-gendered (X) Appointed Members</t>
  </si>
  <si>
    <t>Percentage of Women</t>
  </si>
  <si>
    <t>Department of Conservation</t>
  </si>
  <si>
    <t>Department of Corrections</t>
  </si>
  <si>
    <t>Department of Internal Affairs</t>
  </si>
  <si>
    <t>Department of the Prime Minister and Cabinet</t>
  </si>
  <si>
    <t>Environmental Protection Authority</t>
  </si>
  <si>
    <t>Land Information New Zealand</t>
  </si>
  <si>
    <t>Ministry for Culture and Heritage</t>
  </si>
  <si>
    <t>Ministry for Pacific Peoples</t>
  </si>
  <si>
    <t>Ministry for the Environment</t>
  </si>
  <si>
    <t>Ministry for Women</t>
  </si>
  <si>
    <t>Ministry of Business, Innovation and Employment</t>
  </si>
  <si>
    <t>Ministry of Defence</t>
  </si>
  <si>
    <t>Ministry of Education</t>
  </si>
  <si>
    <t>Ministry of Foreign Affairs and Trade</t>
  </si>
  <si>
    <t>Ministry of Health</t>
  </si>
  <si>
    <t>Ministry of Housing and Urban Development</t>
  </si>
  <si>
    <t>Ministry of Justice</t>
  </si>
  <si>
    <t>Ministry of Social Development</t>
  </si>
  <si>
    <t>Ministry of Transport</t>
  </si>
  <si>
    <t>New Zealand Defence Force</t>
  </si>
  <si>
    <t>New Zealand Police</t>
  </si>
  <si>
    <t>Parliamentary Counsel's Office</t>
  </si>
  <si>
    <t>N/A</t>
  </si>
  <si>
    <t>Te Puna Aonui</t>
  </si>
  <si>
    <t>Tertiary Education Commission</t>
  </si>
  <si>
    <t>Treasury</t>
  </si>
  <si>
    <t>The stocktake is dated 31 December 2023. It includes only New Zealand Ministerial appointments that are required to be considered through the Cabinet Appointments and Honours Committee (APH) or other Cabinet committees. The stocktake does include appointments made by the Governor-General on the recommendation of a Minister. It does not include members who have been elected, appointed as members of professional groups without Ministerial right of approval, ex-officio members, or current Members of Parliament. The stocktake does not include temporary boards or committees i.e. bodies set up for a particular project that is expected to take no more than approximately 18 months and are intended to disband as soon as that project is completed.</t>
  </si>
  <si>
    <t>2023 Stocktake of Public Sector Boards and Committees</t>
  </si>
  <si>
    <t>Summary Table by Ministerial Portfolio</t>
  </si>
  <si>
    <t>Ministerial Portfolio</t>
  </si>
  <si>
    <t>Boards</t>
  </si>
  <si>
    <t>Non-gendered Appointed Members</t>
  </si>
  <si>
    <t>Prime Minister</t>
  </si>
  <si>
    <t>Minister for ACC</t>
  </si>
  <si>
    <t>Minister of Agriculture</t>
  </si>
  <si>
    <t>Minister for Arts, Culture and Heritage</t>
  </si>
  <si>
    <t>Attorney General</t>
  </si>
  <si>
    <t>Minister for Biosecurity</t>
  </si>
  <si>
    <t>Minister for Building and Construction</t>
  </si>
  <si>
    <t>Minister for Children</t>
  </si>
  <si>
    <t>Minister of Commerce and Consumer Affairs</t>
  </si>
  <si>
    <t>Minister for the Community and Voluntary Sector</t>
  </si>
  <si>
    <t>Minister of Conservation</t>
  </si>
  <si>
    <t>Minister of Corrections</t>
  </si>
  <si>
    <t>Minister of Defence</t>
  </si>
  <si>
    <t>Minister for Digitising Government</t>
  </si>
  <si>
    <t>Minister for Disability Issues</t>
  </si>
  <si>
    <t>Minister for Economic Development</t>
  </si>
  <si>
    <t>Minister of Education</t>
  </si>
  <si>
    <t>Minister for Emergency Management and Recovery</t>
  </si>
  <si>
    <t>Minister for Energy</t>
  </si>
  <si>
    <t>Minister for the Environment</t>
  </si>
  <si>
    <t>Minister for Ethnic Communities</t>
  </si>
  <si>
    <t>Minister of Finance *</t>
  </si>
  <si>
    <t>Minister for Food Safety</t>
  </si>
  <si>
    <t>Minister of Foreign Affairs</t>
  </si>
  <si>
    <t>Minister for the Government's Response to the Royal Commission's Report into the Terrorist Attack on the Christchurch Mosques</t>
  </si>
  <si>
    <t>Minister of Health</t>
  </si>
  <si>
    <t>Minister of Housing *</t>
  </si>
  <si>
    <t>Minister for Hunting and Fishing</t>
  </si>
  <si>
    <t>Minister for Infrastructure</t>
  </si>
  <si>
    <t>Minister of Internal Affairs</t>
  </si>
  <si>
    <t>Minister of Justice</t>
  </si>
  <si>
    <t>Minister for Land Information</t>
  </si>
  <si>
    <t>Minister of Local Government</t>
  </si>
  <si>
    <t>Minister for Māori Development</t>
  </si>
  <si>
    <t>Minister for Media and Communication</t>
  </si>
  <si>
    <t>Minister for National Security and Intelligence</t>
  </si>
  <si>
    <t>Minister for Oceans and Fisheries</t>
  </si>
  <si>
    <t>Minister for Pacific Peoples</t>
  </si>
  <si>
    <t>Minister of Police</t>
  </si>
  <si>
    <t>Minister for the Prevention of Family and Sexual Violence</t>
  </si>
  <si>
    <t>Minister for Racing</t>
  </si>
  <si>
    <t>Minister for Regional Development</t>
  </si>
  <si>
    <t>Minister of Science, Innovation and Technology</t>
  </si>
  <si>
    <t>Minister for Small Business and Manufacturing</t>
  </si>
  <si>
    <t>Minister for Social Development and Employment</t>
  </si>
  <si>
    <t>Minister for Sport and Recreation</t>
  </si>
  <si>
    <t>Minister for State Owned Enterprises</t>
  </si>
  <si>
    <t>Minister for Tertiary Education and Skills</t>
  </si>
  <si>
    <t>Minister for Trade</t>
  </si>
  <si>
    <t>Minister of Transport</t>
  </si>
  <si>
    <t>Minister for Treaty of Waitangi Negotiations</t>
  </si>
  <si>
    <t>Minister for Veterans</t>
  </si>
  <si>
    <t>Minister for Women</t>
  </si>
  <si>
    <t>* the boards for Kainga Ora Homes and Communities and Tamaki Redevelopment Company Ltd are co-appointed by the Ministers for Finance and Housing; data for these two boards are counted against both portfolios but appear only once in overall totals.</t>
  </si>
  <si>
    <t>2023 Stocktake: Summary of Reported Ethnicities (Appointed Members) by Agency</t>
  </si>
  <si>
    <t>Agency</t>
  </si>
  <si>
    <t>Number of appointees</t>
  </si>
  <si>
    <t>Appointees with ethnicity data (#)</t>
  </si>
  <si>
    <t>Appointees with ethnicity data (%)</t>
  </si>
  <si>
    <t>European</t>
  </si>
  <si>
    <t>Māori</t>
  </si>
  <si>
    <t>Pacific</t>
  </si>
  <si>
    <t>Asian</t>
  </si>
  <si>
    <t>Middle Eastern, Latin American and African</t>
  </si>
  <si>
    <t>Other</t>
  </si>
  <si>
    <t>Do not wish to specifiy</t>
  </si>
  <si>
    <t>#</t>
  </si>
  <si>
    <t>%</t>
  </si>
  <si>
    <t>2023 Stocktake: Summary of Reported Ethnicities (Appointed Members) by Ministerial Portfolio</t>
  </si>
  <si>
    <t>Minister of Climate Change</t>
  </si>
  <si>
    <t>Minister for Tourism and Hospitality</t>
  </si>
  <si>
    <t>Minister for Workplace Relations and Safety</t>
  </si>
  <si>
    <t>Whaikaha Ministry for Disabled People</t>
  </si>
  <si>
    <t>Ministry for Primary Industries</t>
  </si>
  <si>
    <t>Oranga Tamariki Ministry for Children</t>
  </si>
  <si>
    <t>Te Arawhiti Office for Māori Crown Relations</t>
  </si>
  <si>
    <t>Te Puni Kōkiri Ministry of Māori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</si>
</sst>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Aptos Narrow"/>
      <family val="2"/>
      <scheme val="minor"/>
    </font>
    <font>
      <b/>
      <sz val="11"/>
      <color theme="1"/>
      <name val="Aptos Narrow"/>
      <family val="2"/>
      <scheme val="minor"/>
    </font>
    <font>
      <b/>
      <sz val="14"/>
      <color theme="1"/>
      <name val="Aptos Narrow"/>
      <family val="2"/>
      <scheme val="minor"/>
    </font>
    <font>
      <sz val="8"/>
      <color theme="1"/>
      <name val="Arial"/>
      <family val="2"/>
    </font>
    <font>
      <sz val="12"/>
      <name val="Arial"/>
      <family val="2"/>
    </font>
    <font>
      <b/>
      <sz val="10"/>
      <name val="Arial"/>
      <family val="2"/>
    </font>
    <font>
      <b/>
      <sz val="8"/>
      <color theme="1"/>
      <name val="Arial"/>
      <family val="2"/>
    </font>
    <font>
      <sz val="7"/>
      <color theme="1"/>
      <name val="Arial"/>
      <family val="2"/>
    </font>
    <font>
      <b/>
      <sz val="13"/>
      <name val="Arial"/>
      <family val="2"/>
    </font>
    <font>
      <sz val="7"/>
      <name val="Arial"/>
      <family val="2"/>
    </font>
    <font>
      <sz val="10"/>
      <name val="Arial"/>
      <family val="2"/>
    </font>
    <font>
      <b/>
      <sz val="11"/>
      <color theme="1"/>
      <name val="Calibri"/>
      <family val="2"/>
    </font>
    <font>
      <sz val="11"/>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4999237037263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12">
    <xf numFmtId="0" fontId="0" fillId="0" borderId="0" xfId="0"/>
    <xf numFmtId="0" fontId="2" fillId="0" borderId="0" xfId="0" applyFont="1" applyAlignment="1">
      <alignment horizontal="center" wrapText="1"/>
    </xf>
    <xf numFmtId="0" fontId="4" fillId="0" borderId="0" xfId="1" applyFont="1"/>
    <xf numFmtId="0" fontId="2" fillId="0" borderId="0" xfId="0" applyFont="1" applyAlignment="1">
      <alignment horizontal="center" vertical="center" wrapText="1"/>
    </xf>
    <xf numFmtId="0" fontId="5" fillId="0" borderId="1" xfId="1" applyFont="1" applyBorder="1" applyAlignment="1">
      <alignment horizontal="center" vertical="center" wrapText="1"/>
    </xf>
    <xf numFmtId="0" fontId="5" fillId="0" borderId="0" xfId="1" applyFont="1"/>
    <xf numFmtId="0" fontId="1" fillId="0" borderId="2" xfId="0" applyFont="1" applyBorder="1" applyAlignment="1">
      <alignment vertical="center"/>
    </xf>
    <xf numFmtId="0" fontId="0" fillId="0" borderId="2" xfId="0" applyBorder="1" applyAlignment="1">
      <alignment horizontal="center" vertical="center"/>
    </xf>
    <xf numFmtId="164" fontId="0" fillId="0" borderId="2" xfId="0" applyNumberFormat="1" applyBorder="1" applyAlignment="1">
      <alignment horizontal="center" vertical="center"/>
    </xf>
    <xf numFmtId="0" fontId="3" fillId="0" borderId="0" xfId="1"/>
    <xf numFmtId="0" fontId="1" fillId="0" borderId="3" xfId="0" applyFont="1"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0" fontId="6" fillId="0" borderId="4" xfId="1" applyFont="1" applyBorder="1" applyAlignment="1" applyProtection="1">
      <alignment vertical="center"/>
      <protection locked="0"/>
    </xf>
    <xf numFmtId="0" fontId="3" fillId="0" borderId="0" xfId="1" applyProtection="1">
      <protection locked="0"/>
    </xf>
    <xf numFmtId="164" fontId="3" fillId="0" borderId="0" xfId="1" applyNumberFormat="1" applyProtection="1">
      <protection locked="0"/>
    </xf>
    <xf numFmtId="0" fontId="6" fillId="0" borderId="4" xfId="1" applyFont="1" applyBorder="1" applyAlignment="1">
      <alignment vertical="center"/>
    </xf>
    <xf numFmtId="0" fontId="6" fillId="0" borderId="0" xfId="1" applyFont="1" applyAlignment="1">
      <alignment wrapText="1"/>
    </xf>
    <xf numFmtId="0" fontId="3" fillId="0" borderId="0" xfId="1" applyAlignment="1">
      <alignment horizontal="center"/>
    </xf>
    <xf numFmtId="0" fontId="5" fillId="2" borderId="1" xfId="1" applyFont="1" applyFill="1" applyBorder="1" applyAlignment="1">
      <alignment horizontal="center" vertical="center" wrapText="1"/>
    </xf>
    <xf numFmtId="0" fontId="1" fillId="0" borderId="5"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164" fontId="0" fillId="0" borderId="8" xfId="0" applyNumberFormat="1" applyBorder="1" applyAlignment="1">
      <alignment horizontal="center" vertical="center"/>
    </xf>
    <xf numFmtId="0" fontId="1" fillId="3" borderId="4" xfId="0" applyFont="1" applyFill="1" applyBorder="1" applyAlignment="1">
      <alignment vertical="center"/>
    </xf>
    <xf numFmtId="0" fontId="0" fillId="3" borderId="2" xfId="0" applyFill="1" applyBorder="1" applyAlignment="1">
      <alignment horizontal="center" vertical="center"/>
    </xf>
    <xf numFmtId="0" fontId="0" fillId="3" borderId="0" xfId="0" applyFill="1" applyAlignment="1">
      <alignment horizontal="center" vertical="center"/>
    </xf>
    <xf numFmtId="164" fontId="0" fillId="3" borderId="9" xfId="0" applyNumberFormat="1" applyFill="1" applyBorder="1" applyAlignment="1">
      <alignment horizontal="center" vertical="center"/>
    </xf>
    <xf numFmtId="0" fontId="1" fillId="0" borderId="4" xfId="0" applyFont="1" applyBorder="1" applyAlignment="1">
      <alignment vertical="center"/>
    </xf>
    <xf numFmtId="0" fontId="0" fillId="0" borderId="0" xfId="0" applyAlignment="1">
      <alignment horizontal="center" vertical="center"/>
    </xf>
    <xf numFmtId="164" fontId="0" fillId="0" borderId="9" xfId="0" applyNumberFormat="1" applyBorder="1" applyAlignment="1">
      <alignment horizontal="center" vertical="center"/>
    </xf>
    <xf numFmtId="0" fontId="1" fillId="3" borderId="4" xfId="0" applyFont="1" applyFill="1" applyBorder="1" applyAlignment="1">
      <alignment vertical="center" wrapText="1"/>
    </xf>
    <xf numFmtId="0" fontId="3" fillId="0" borderId="0" xfId="1" applyAlignment="1">
      <alignment vertical="center"/>
    </xf>
    <xf numFmtId="0" fontId="1" fillId="0" borderId="4" xfId="0" applyFont="1" applyBorder="1" applyAlignment="1">
      <alignment vertical="center" wrapText="1"/>
    </xf>
    <xf numFmtId="0" fontId="1" fillId="3" borderId="10" xfId="0" applyFont="1" applyFill="1" applyBorder="1" applyAlignment="1">
      <alignment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164" fontId="0" fillId="3" borderId="12" xfId="0" applyNumberFormat="1" applyFill="1" applyBorder="1" applyAlignment="1">
      <alignment horizontal="center" vertical="center"/>
    </xf>
    <xf numFmtId="0" fontId="5" fillId="0" borderId="0" xfId="1" applyFont="1" applyAlignment="1">
      <alignment vertical="center" wrapText="1"/>
    </xf>
    <xf numFmtId="0" fontId="5" fillId="0" borderId="3"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164" fontId="5" fillId="0" borderId="3" xfId="1" applyNumberFormat="1" applyFont="1" applyBorder="1" applyAlignment="1">
      <alignment horizontal="center" vertical="center" wrapText="1"/>
    </xf>
    <xf numFmtId="0" fontId="5" fillId="0" borderId="0" xfId="1" applyFont="1" applyAlignment="1">
      <alignment horizontal="center"/>
    </xf>
    <xf numFmtId="164" fontId="5" fillId="0" borderId="0" xfId="1" applyNumberFormat="1" applyFont="1" applyAlignment="1">
      <alignment horizontal="center" vertical="center" wrapText="1"/>
    </xf>
    <xf numFmtId="0" fontId="5" fillId="0" borderId="0" xfId="0" applyFont="1" applyAlignment="1">
      <alignment horizontal="left"/>
    </xf>
    <xf numFmtId="0" fontId="10" fillId="0" borderId="0" xfId="0" applyFont="1"/>
    <xf numFmtId="0" fontId="10" fillId="0" borderId="0" xfId="0" applyFont="1" applyAlignment="1">
      <alignment horizontal="center"/>
    </xf>
    <xf numFmtId="0" fontId="11" fillId="4" borderId="13" xfId="1" applyFont="1" applyFill="1" applyBorder="1" applyAlignment="1">
      <alignment horizontal="center" vertical="center"/>
    </xf>
    <xf numFmtId="0" fontId="6" fillId="0" borderId="0" xfId="1" applyFont="1" applyAlignment="1">
      <alignment vertical="center"/>
    </xf>
    <xf numFmtId="0" fontId="12" fillId="0" borderId="14" xfId="1" applyFont="1" applyBorder="1"/>
    <xf numFmtId="0" fontId="12" fillId="0" borderId="14" xfId="1" applyFont="1" applyBorder="1" applyAlignment="1">
      <alignment horizontal="center"/>
    </xf>
    <xf numFmtId="164" fontId="12" fillId="0" borderId="14" xfId="1" applyNumberFormat="1" applyFont="1" applyBorder="1" applyAlignment="1">
      <alignment horizontal="center"/>
    </xf>
    <xf numFmtId="0" fontId="12" fillId="0" borderId="15" xfId="1" applyFont="1" applyBorder="1" applyAlignment="1">
      <alignment horizontal="center"/>
    </xf>
    <xf numFmtId="164" fontId="12" fillId="0" borderId="16" xfId="1" applyNumberFormat="1" applyFont="1" applyBorder="1" applyAlignment="1">
      <alignment horizontal="center"/>
    </xf>
    <xf numFmtId="0" fontId="12" fillId="3" borderId="14" xfId="1" applyFont="1" applyFill="1" applyBorder="1"/>
    <xf numFmtId="0" fontId="12" fillId="3" borderId="14" xfId="1" applyFont="1" applyFill="1" applyBorder="1" applyAlignment="1">
      <alignment horizontal="center"/>
    </xf>
    <xf numFmtId="164" fontId="12" fillId="3" borderId="14" xfId="1" applyNumberFormat="1" applyFont="1" applyFill="1" applyBorder="1" applyAlignment="1">
      <alignment horizontal="center"/>
    </xf>
    <xf numFmtId="0" fontId="12" fillId="3" borderId="15" xfId="1" applyFont="1" applyFill="1" applyBorder="1" applyAlignment="1">
      <alignment horizontal="center"/>
    </xf>
    <xf numFmtId="164" fontId="12" fillId="3" borderId="16" xfId="1" applyNumberFormat="1" applyFont="1" applyFill="1" applyBorder="1" applyAlignment="1">
      <alignment horizontal="center"/>
    </xf>
    <xf numFmtId="0" fontId="12" fillId="3" borderId="17" xfId="1" applyFont="1" applyFill="1" applyBorder="1"/>
    <xf numFmtId="0" fontId="12" fillId="3" borderId="17" xfId="1" applyFont="1" applyFill="1" applyBorder="1" applyAlignment="1">
      <alignment horizontal="center"/>
    </xf>
    <xf numFmtId="164" fontId="12" fillId="3" borderId="17" xfId="1" applyNumberFormat="1" applyFont="1" applyFill="1" applyBorder="1" applyAlignment="1">
      <alignment horizontal="center"/>
    </xf>
    <xf numFmtId="0" fontId="12" fillId="3" borderId="18" xfId="1" applyFont="1" applyFill="1" applyBorder="1" applyAlignment="1">
      <alignment horizontal="center"/>
    </xf>
    <xf numFmtId="164" fontId="12" fillId="3" borderId="19" xfId="1" applyNumberFormat="1" applyFont="1" applyFill="1" applyBorder="1" applyAlignment="1">
      <alignment horizontal="center"/>
    </xf>
    <xf numFmtId="164" fontId="0" fillId="0" borderId="0" xfId="0" applyNumberFormat="1" applyAlignment="1">
      <alignment horizontal="center" vertical="center"/>
    </xf>
    <xf numFmtId="0" fontId="5" fillId="0" borderId="0" xfId="0" applyFont="1"/>
    <xf numFmtId="0" fontId="1" fillId="5" borderId="20" xfId="0" applyFont="1" applyFill="1" applyBorder="1"/>
    <xf numFmtId="0" fontId="1" fillId="5" borderId="20" xfId="0" applyFont="1" applyFill="1" applyBorder="1" applyAlignment="1">
      <alignment horizontal="center"/>
    </xf>
    <xf numFmtId="0" fontId="1" fillId="5" borderId="13" xfId="0" applyFont="1" applyFill="1" applyBorder="1" applyAlignment="1">
      <alignment horizontal="center"/>
    </xf>
    <xf numFmtId="0" fontId="0" fillId="0" borderId="14" xfId="0" applyBorder="1"/>
    <xf numFmtId="0" fontId="0" fillId="0" borderId="14" xfId="0" applyBorder="1" applyAlignment="1">
      <alignment horizontal="center"/>
    </xf>
    <xf numFmtId="0" fontId="0" fillId="0" borderId="0" xfId="0" applyAlignment="1">
      <alignment horizontal="center"/>
    </xf>
    <xf numFmtId="164" fontId="0" fillId="0" borderId="14" xfId="0" applyNumberFormat="1" applyBorder="1" applyAlignment="1">
      <alignment horizontal="center"/>
    </xf>
    <xf numFmtId="0" fontId="0" fillId="0" borderId="15" xfId="0" applyBorder="1" applyAlignment="1">
      <alignment horizontal="center"/>
    </xf>
    <xf numFmtId="164" fontId="0" fillId="0" borderId="16" xfId="0" applyNumberFormat="1" applyBorder="1" applyAlignment="1">
      <alignment horizontal="center"/>
    </xf>
    <xf numFmtId="0" fontId="0" fillId="3" borderId="14" xfId="0" applyFill="1" applyBorder="1"/>
    <xf numFmtId="0" fontId="0" fillId="3" borderId="14" xfId="0" applyFill="1" applyBorder="1" applyAlignment="1">
      <alignment horizontal="center"/>
    </xf>
    <xf numFmtId="0" fontId="0" fillId="3" borderId="0" xfId="0" applyFill="1" applyAlignment="1">
      <alignment horizontal="center"/>
    </xf>
    <xf numFmtId="164" fontId="0" fillId="3" borderId="14" xfId="0" applyNumberFormat="1" applyFill="1" applyBorder="1" applyAlignment="1">
      <alignment horizontal="center"/>
    </xf>
    <xf numFmtId="0" fontId="0" fillId="3" borderId="15" xfId="0" applyFill="1" applyBorder="1" applyAlignment="1">
      <alignment horizontal="center"/>
    </xf>
    <xf numFmtId="164" fontId="0" fillId="3" borderId="16" xfId="0" applyNumberFormat="1" applyFill="1" applyBorder="1" applyAlignment="1">
      <alignment horizontal="center"/>
    </xf>
    <xf numFmtId="0" fontId="0" fillId="3" borderId="14" xfId="0" applyFill="1" applyBorder="1" applyAlignment="1">
      <alignment vertical="center" wrapText="1"/>
    </xf>
    <xf numFmtId="0" fontId="0" fillId="3" borderId="14" xfId="0" applyFill="1" applyBorder="1" applyAlignment="1">
      <alignment horizontal="center" vertical="center"/>
    </xf>
    <xf numFmtId="164" fontId="0" fillId="3" borderId="14" xfId="0" applyNumberFormat="1" applyFill="1" applyBorder="1" applyAlignment="1">
      <alignment horizontal="center" vertical="center"/>
    </xf>
    <xf numFmtId="0" fontId="0" fillId="3" borderId="15" xfId="0" applyFill="1" applyBorder="1" applyAlignment="1">
      <alignment horizontal="center" vertical="center"/>
    </xf>
    <xf numFmtId="164" fontId="0" fillId="3" borderId="16" xfId="0" applyNumberFormat="1" applyFill="1" applyBorder="1" applyAlignment="1">
      <alignment horizontal="center" vertical="center"/>
    </xf>
    <xf numFmtId="0" fontId="0" fillId="0" borderId="0" xfId="0" applyAlignment="1">
      <alignment vertical="center"/>
    </xf>
    <xf numFmtId="0" fontId="0" fillId="3" borderId="17" xfId="0" applyFill="1" applyBorder="1"/>
    <xf numFmtId="0" fontId="0" fillId="3" borderId="17" xfId="0" applyFill="1" applyBorder="1" applyAlignment="1">
      <alignment horizontal="center"/>
    </xf>
    <xf numFmtId="164" fontId="0" fillId="3" borderId="17" xfId="0" applyNumberFormat="1" applyFill="1" applyBorder="1" applyAlignment="1">
      <alignment horizontal="center"/>
    </xf>
    <xf numFmtId="0" fontId="0" fillId="3" borderId="18" xfId="0" applyFill="1" applyBorder="1" applyAlignment="1">
      <alignment horizontal="center"/>
    </xf>
    <xf numFmtId="164" fontId="0" fillId="3" borderId="19" xfId="0" applyNumberFormat="1" applyFill="1" applyBorder="1" applyAlignment="1">
      <alignment horizontal="center"/>
    </xf>
    <xf numFmtId="164" fontId="0" fillId="0" borderId="0" xfId="0" applyNumberFormat="1" applyAlignment="1">
      <alignment horizontal="center"/>
    </xf>
    <xf numFmtId="0" fontId="9" fillId="0" borderId="0" xfId="0" applyFont="1" applyAlignment="1">
      <alignment horizontal="left"/>
    </xf>
    <xf numFmtId="0" fontId="2" fillId="0" borderId="0" xfId="0" applyFont="1" applyAlignment="1">
      <alignment horizontal="center" wrapText="1"/>
    </xf>
    <xf numFmtId="0" fontId="7" fillId="0" borderId="0" xfId="1" applyFont="1" applyAlignment="1">
      <alignment horizontal="left" vertical="center" wrapText="1"/>
    </xf>
    <xf numFmtId="0" fontId="0" fillId="0" borderId="0" xfId="0"/>
    <xf numFmtId="0" fontId="8" fillId="0" borderId="0" xfId="1" applyFont="1" applyAlignment="1">
      <alignment horizontal="center"/>
    </xf>
    <xf numFmtId="0" fontId="9" fillId="0" borderId="0" xfId="1" applyFont="1" applyAlignment="1">
      <alignment horizontal="left" vertical="center" wrapText="1"/>
    </xf>
    <xf numFmtId="0" fontId="11" fillId="4" borderId="13" xfId="1" applyFont="1" applyFill="1" applyBorder="1" applyAlignment="1">
      <alignment horizontal="center" vertical="center" wrapText="1"/>
    </xf>
    <xf numFmtId="0" fontId="11" fillId="4" borderId="13" xfId="1" applyFont="1" applyFill="1" applyBorder="1" applyAlignment="1">
      <alignment horizontal="center" vertical="center"/>
    </xf>
    <xf numFmtId="0" fontId="5" fillId="0" borderId="0" xfId="0" applyFont="1" applyAlignment="1">
      <alignment horizontal="left"/>
    </xf>
    <xf numFmtId="0" fontId="11" fillId="4" borderId="13" xfId="1" applyFont="1" applyFill="1" applyBorder="1" applyAlignment="1">
      <alignment horizontal="left" vertical="center" wrapText="1"/>
    </xf>
    <xf numFmtId="0" fontId="1" fillId="5" borderId="13" xfId="0" applyFont="1" applyFill="1" applyBorder="1" applyAlignment="1">
      <alignment horizontal="left" vertical="center"/>
    </xf>
    <xf numFmtId="0" fontId="1" fillId="5" borderId="13" xfId="0" applyFont="1" applyFill="1" applyBorder="1" applyAlignment="1">
      <alignment horizontal="center" vertical="center" wrapText="1"/>
    </xf>
    <xf numFmtId="0" fontId="9" fillId="0" borderId="0" xfId="0" applyFont="1" applyAlignment="1">
      <alignment horizontal="left"/>
    </xf>
    <xf numFmtId="0" fontId="12" fillId="0" borderId="14" xfId="1" applyFont="1" applyFill="1" applyBorder="1"/>
    <xf numFmtId="0" fontId="12" fillId="0" borderId="14" xfId="1" applyFont="1" applyFill="1" applyBorder="1" applyAlignment="1">
      <alignment horizontal="center"/>
    </xf>
    <xf numFmtId="164" fontId="12" fillId="0" borderId="14" xfId="1" applyNumberFormat="1" applyFont="1" applyFill="1" applyBorder="1" applyAlignment="1">
      <alignment horizontal="center"/>
    </xf>
    <xf numFmtId="0" fontId="12" fillId="0" borderId="15" xfId="1" applyFont="1" applyFill="1" applyBorder="1" applyAlignment="1">
      <alignment horizontal="center"/>
    </xf>
    <xf numFmtId="164" fontId="12" fillId="0" borderId="16" xfId="1" applyNumberFormat="1" applyFont="1" applyFill="1" applyBorder="1" applyAlignment="1">
      <alignment horizontal="center"/>
    </xf>
  </cellXfs>
  <cellStyles count="2">
    <cellStyle name="Normal" xfId="0" builtinId="0"/>
    <cellStyle name="Normal 10" xfId="1" xr:uid="{C746355C-24F4-40AA-A8B2-6978F5FB49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58B5-45A5-4913-8808-EFE96C7C3965}">
  <dimension ref="A1:F35"/>
  <sheetViews>
    <sheetView tabSelected="1" workbookViewId="0">
      <selection activeCell="A34" sqref="A34"/>
    </sheetView>
  </sheetViews>
  <sheetFormatPr defaultColWidth="9.140625" defaultRowHeight="11.25" x14ac:dyDescent="0.2"/>
  <cols>
    <col min="1" max="1" width="40.28515625" style="16" customWidth="1"/>
    <col min="2" max="6" width="12.5703125" style="9" customWidth="1"/>
    <col min="7" max="16384" width="9.140625" style="9"/>
  </cols>
  <sheetData>
    <row r="1" spans="1:6" s="2" customFormat="1" ht="18.75" x14ac:dyDescent="0.3">
      <c r="A1" s="95" t="s">
        <v>0</v>
      </c>
      <c r="B1" s="95"/>
      <c r="C1" s="95"/>
      <c r="D1" s="95"/>
      <c r="E1" s="95"/>
      <c r="F1" s="95"/>
    </row>
    <row r="2" spans="1:6" s="2" customFormat="1" ht="19.5" thickBot="1" x14ac:dyDescent="0.35">
      <c r="A2" s="3"/>
      <c r="B2" s="1"/>
      <c r="C2" s="1"/>
      <c r="D2" s="1"/>
      <c r="E2" s="1"/>
      <c r="F2" s="1"/>
    </row>
    <row r="3" spans="1:6" s="5" customFormat="1" ht="64.5" thickBot="1" x14ac:dyDescent="0.25">
      <c r="A3" s="4" t="s">
        <v>1</v>
      </c>
      <c r="B3" s="4" t="s">
        <v>2</v>
      </c>
      <c r="C3" s="4" t="s">
        <v>3</v>
      </c>
      <c r="D3" s="4" t="s">
        <v>4</v>
      </c>
      <c r="E3" s="4" t="s">
        <v>5</v>
      </c>
      <c r="F3" s="4" t="s">
        <v>6</v>
      </c>
    </row>
    <row r="4" spans="1:6" ht="26.25" customHeight="1" x14ac:dyDescent="0.2">
      <c r="A4" s="6" t="s">
        <v>7</v>
      </c>
      <c r="B4" s="7">
        <v>41</v>
      </c>
      <c r="C4" s="7">
        <v>290</v>
      </c>
      <c r="D4" s="7">
        <v>137</v>
      </c>
      <c r="E4" s="7">
        <v>0</v>
      </c>
      <c r="F4" s="8">
        <f>SUM(D4/C4)</f>
        <v>0.47241379310344828</v>
      </c>
    </row>
    <row r="5" spans="1:6" ht="26.25" customHeight="1" x14ac:dyDescent="0.2">
      <c r="A5" s="6" t="s">
        <v>8</v>
      </c>
      <c r="B5" s="7">
        <v>2</v>
      </c>
      <c r="C5" s="7">
        <v>3</v>
      </c>
      <c r="D5" s="7">
        <v>1</v>
      </c>
      <c r="E5" s="7">
        <v>0</v>
      </c>
      <c r="F5" s="8">
        <v>0.33333333333333331</v>
      </c>
    </row>
    <row r="6" spans="1:6" ht="26.25" customHeight="1" x14ac:dyDescent="0.2">
      <c r="A6" s="6" t="s">
        <v>9</v>
      </c>
      <c r="B6" s="7">
        <v>54</v>
      </c>
      <c r="C6" s="7">
        <v>325</v>
      </c>
      <c r="D6" s="7">
        <v>180</v>
      </c>
      <c r="E6" s="7">
        <v>2</v>
      </c>
      <c r="F6" s="8">
        <v>0.55384615384615388</v>
      </c>
    </row>
    <row r="7" spans="1:6" ht="26.25" customHeight="1" x14ac:dyDescent="0.2">
      <c r="A7" s="6" t="s">
        <v>10</v>
      </c>
      <c r="B7" s="7">
        <v>7</v>
      </c>
      <c r="C7" s="7">
        <v>51</v>
      </c>
      <c r="D7" s="7">
        <v>33</v>
      </c>
      <c r="E7" s="7">
        <v>0</v>
      </c>
      <c r="F7" s="8">
        <v>0.6470588235294118</v>
      </c>
    </row>
    <row r="8" spans="1:6" ht="26.25" customHeight="1" x14ac:dyDescent="0.2">
      <c r="A8" s="6" t="s">
        <v>11</v>
      </c>
      <c r="B8" s="7">
        <v>1</v>
      </c>
      <c r="C8" s="7">
        <v>1</v>
      </c>
      <c r="D8" s="7">
        <v>0</v>
      </c>
      <c r="E8" s="7">
        <v>0</v>
      </c>
      <c r="F8" s="8">
        <v>0</v>
      </c>
    </row>
    <row r="9" spans="1:6" ht="26.25" customHeight="1" x14ac:dyDescent="0.2">
      <c r="A9" s="6" t="s">
        <v>12</v>
      </c>
      <c r="B9" s="7">
        <v>4</v>
      </c>
      <c r="C9" s="7">
        <v>20</v>
      </c>
      <c r="D9" s="7">
        <v>7</v>
      </c>
      <c r="E9" s="7">
        <v>0</v>
      </c>
      <c r="F9" s="8">
        <v>0.35</v>
      </c>
    </row>
    <row r="10" spans="1:6" ht="26.25" customHeight="1" x14ac:dyDescent="0.2">
      <c r="A10" s="6" t="s">
        <v>13</v>
      </c>
      <c r="B10" s="7">
        <v>14</v>
      </c>
      <c r="C10" s="7">
        <v>94</v>
      </c>
      <c r="D10" s="7">
        <v>53</v>
      </c>
      <c r="E10" s="7">
        <v>1</v>
      </c>
      <c r="F10" s="8">
        <v>0.56382978723404253</v>
      </c>
    </row>
    <row r="11" spans="1:6" ht="26.25" customHeight="1" x14ac:dyDescent="0.2">
      <c r="A11" s="6" t="s">
        <v>14</v>
      </c>
      <c r="B11" s="7">
        <v>3</v>
      </c>
      <c r="C11" s="7">
        <v>22</v>
      </c>
      <c r="D11" s="7">
        <v>13</v>
      </c>
      <c r="E11" s="7">
        <v>0</v>
      </c>
      <c r="F11" s="8">
        <v>0.59090909090909094</v>
      </c>
    </row>
    <row r="12" spans="1:6" ht="26.25" customHeight="1" x14ac:dyDescent="0.2">
      <c r="A12" s="6" t="s">
        <v>15</v>
      </c>
      <c r="B12" s="7">
        <v>8</v>
      </c>
      <c r="C12" s="7">
        <v>67</v>
      </c>
      <c r="D12" s="7">
        <v>27</v>
      </c>
      <c r="E12" s="7">
        <v>0</v>
      </c>
      <c r="F12" s="8">
        <v>0.40298507462686567</v>
      </c>
    </row>
    <row r="13" spans="1:6" ht="26.25" customHeight="1" x14ac:dyDescent="0.2">
      <c r="A13" s="6" t="s">
        <v>112</v>
      </c>
      <c r="B13" s="7">
        <v>15</v>
      </c>
      <c r="C13" s="7">
        <v>63</v>
      </c>
      <c r="D13" s="7">
        <v>35</v>
      </c>
      <c r="E13" s="7">
        <v>0</v>
      </c>
      <c r="F13" s="8">
        <v>0.55555555555555558</v>
      </c>
    </row>
    <row r="14" spans="1:6" ht="26.25" customHeight="1" x14ac:dyDescent="0.2">
      <c r="A14" s="6" t="s">
        <v>16</v>
      </c>
      <c r="B14" s="7">
        <v>1</v>
      </c>
      <c r="C14" s="7">
        <v>10</v>
      </c>
      <c r="D14" s="7">
        <v>9</v>
      </c>
      <c r="E14" s="7">
        <v>0</v>
      </c>
      <c r="F14" s="8">
        <v>0.9</v>
      </c>
    </row>
    <row r="15" spans="1:6" ht="26.25" customHeight="1" x14ac:dyDescent="0.2">
      <c r="A15" s="6" t="s">
        <v>17</v>
      </c>
      <c r="B15" s="7">
        <v>65</v>
      </c>
      <c r="C15" s="7">
        <v>349</v>
      </c>
      <c r="D15" s="7">
        <v>182</v>
      </c>
      <c r="E15" s="7">
        <v>0</v>
      </c>
      <c r="F15" s="8">
        <v>0.52148997134670483</v>
      </c>
    </row>
    <row r="16" spans="1:6" ht="26.25" customHeight="1" x14ac:dyDescent="0.2">
      <c r="A16" s="6" t="s">
        <v>18</v>
      </c>
      <c r="B16" s="7">
        <v>1</v>
      </c>
      <c r="C16" s="7">
        <v>6</v>
      </c>
      <c r="D16" s="7">
        <v>2</v>
      </c>
      <c r="E16" s="7">
        <v>0</v>
      </c>
      <c r="F16" s="8">
        <v>0.33333333333333331</v>
      </c>
    </row>
    <row r="17" spans="1:6" ht="26.25" customHeight="1" x14ac:dyDescent="0.2">
      <c r="A17" s="6" t="s">
        <v>19</v>
      </c>
      <c r="B17" s="7">
        <v>14</v>
      </c>
      <c r="C17" s="7">
        <v>83</v>
      </c>
      <c r="D17" s="7">
        <v>45</v>
      </c>
      <c r="E17" s="7">
        <v>0</v>
      </c>
      <c r="F17" s="8">
        <v>0.54216867469879515</v>
      </c>
    </row>
    <row r="18" spans="1:6" ht="26.25" customHeight="1" x14ac:dyDescent="0.2">
      <c r="A18" s="6" t="s">
        <v>20</v>
      </c>
      <c r="B18" s="7">
        <v>9</v>
      </c>
      <c r="C18" s="7">
        <v>45</v>
      </c>
      <c r="D18" s="7">
        <v>23</v>
      </c>
      <c r="E18" s="7">
        <v>0</v>
      </c>
      <c r="F18" s="8">
        <v>0.51100000000000001</v>
      </c>
    </row>
    <row r="19" spans="1:6" ht="26.25" customHeight="1" x14ac:dyDescent="0.2">
      <c r="A19" s="6" t="s">
        <v>21</v>
      </c>
      <c r="B19" s="7">
        <v>48</v>
      </c>
      <c r="C19" s="7">
        <v>566</v>
      </c>
      <c r="D19" s="7">
        <v>357</v>
      </c>
      <c r="E19" s="7">
        <v>0</v>
      </c>
      <c r="F19" s="8">
        <v>0.63074204946996471</v>
      </c>
    </row>
    <row r="20" spans="1:6" ht="26.25" customHeight="1" x14ac:dyDescent="0.2">
      <c r="A20" s="6" t="s">
        <v>22</v>
      </c>
      <c r="B20" s="7">
        <v>2</v>
      </c>
      <c r="C20" s="7">
        <v>17</v>
      </c>
      <c r="D20" s="7">
        <v>6</v>
      </c>
      <c r="E20" s="7">
        <v>0</v>
      </c>
      <c r="F20" s="8">
        <v>0.3</v>
      </c>
    </row>
    <row r="21" spans="1:6" ht="26.25" customHeight="1" x14ac:dyDescent="0.2">
      <c r="A21" s="6" t="s">
        <v>23</v>
      </c>
      <c r="B21" s="7">
        <v>40</v>
      </c>
      <c r="C21" s="7">
        <v>275</v>
      </c>
      <c r="D21" s="7">
        <v>147</v>
      </c>
      <c r="E21" s="7">
        <v>0</v>
      </c>
      <c r="F21" s="8">
        <v>0.53454545454545455</v>
      </c>
    </row>
    <row r="22" spans="1:6" ht="26.25" customHeight="1" x14ac:dyDescent="0.2">
      <c r="A22" s="6" t="s">
        <v>24</v>
      </c>
      <c r="B22" s="7">
        <v>7</v>
      </c>
      <c r="C22" s="7">
        <v>37</v>
      </c>
      <c r="D22" s="7">
        <v>24</v>
      </c>
      <c r="E22" s="7">
        <v>0</v>
      </c>
      <c r="F22" s="8">
        <v>0.64864864864864868</v>
      </c>
    </row>
    <row r="23" spans="1:6" ht="26.25" customHeight="1" x14ac:dyDescent="0.2">
      <c r="A23" s="6" t="s">
        <v>25</v>
      </c>
      <c r="B23" s="7">
        <v>9</v>
      </c>
      <c r="C23" s="7">
        <v>58</v>
      </c>
      <c r="D23" s="7">
        <v>21</v>
      </c>
      <c r="E23" s="7">
        <v>0</v>
      </c>
      <c r="F23" s="8">
        <f>SUM(D23/C23)</f>
        <v>0.36206896551724138</v>
      </c>
    </row>
    <row r="24" spans="1:6" ht="26.25" customHeight="1" x14ac:dyDescent="0.2">
      <c r="A24" s="6" t="s">
        <v>26</v>
      </c>
      <c r="B24" s="7">
        <v>5</v>
      </c>
      <c r="C24" s="7">
        <v>27</v>
      </c>
      <c r="D24" s="7">
        <v>9</v>
      </c>
      <c r="E24" s="7">
        <v>0</v>
      </c>
      <c r="F24" s="8">
        <f>SUM(D24/C24)</f>
        <v>0.33333333333333331</v>
      </c>
    </row>
    <row r="25" spans="1:6" ht="26.25" customHeight="1" x14ac:dyDescent="0.2">
      <c r="A25" s="6" t="s">
        <v>27</v>
      </c>
      <c r="B25" s="7">
        <v>2</v>
      </c>
      <c r="C25" s="7">
        <v>13</v>
      </c>
      <c r="D25" s="7">
        <v>6</v>
      </c>
      <c r="E25" s="7">
        <v>0</v>
      </c>
      <c r="F25" s="8">
        <v>0.46153846153846156</v>
      </c>
    </row>
    <row r="26" spans="1:6" ht="26.25" customHeight="1" x14ac:dyDescent="0.2">
      <c r="A26" s="6" t="s">
        <v>113</v>
      </c>
      <c r="B26" s="7">
        <v>11</v>
      </c>
      <c r="C26" s="7">
        <v>30</v>
      </c>
      <c r="D26" s="7">
        <v>24</v>
      </c>
      <c r="E26" s="7">
        <v>0</v>
      </c>
      <c r="F26" s="8">
        <v>0.8</v>
      </c>
    </row>
    <row r="27" spans="1:6" ht="26.25" customHeight="1" x14ac:dyDescent="0.2">
      <c r="A27" s="6" t="s">
        <v>28</v>
      </c>
      <c r="B27" s="7">
        <v>1</v>
      </c>
      <c r="C27" s="7">
        <v>0</v>
      </c>
      <c r="D27" s="7">
        <v>0</v>
      </c>
      <c r="E27" s="7">
        <v>0</v>
      </c>
      <c r="F27" s="8" t="s">
        <v>29</v>
      </c>
    </row>
    <row r="28" spans="1:6" ht="26.25" customHeight="1" x14ac:dyDescent="0.2">
      <c r="A28" s="6" t="s">
        <v>114</v>
      </c>
      <c r="B28" s="7">
        <v>1</v>
      </c>
      <c r="C28" s="7">
        <v>5</v>
      </c>
      <c r="D28" s="7">
        <v>2</v>
      </c>
      <c r="E28" s="7">
        <v>0</v>
      </c>
      <c r="F28" s="8">
        <v>0.4</v>
      </c>
    </row>
    <row r="29" spans="1:6" ht="26.25" customHeight="1" x14ac:dyDescent="0.2">
      <c r="A29" s="6" t="s">
        <v>30</v>
      </c>
      <c r="B29" s="7">
        <v>1</v>
      </c>
      <c r="C29" s="7">
        <v>11</v>
      </c>
      <c r="D29" s="7">
        <v>9</v>
      </c>
      <c r="E29" s="7">
        <v>0</v>
      </c>
      <c r="F29" s="8">
        <v>0.81818181818181823</v>
      </c>
    </row>
    <row r="30" spans="1:6" ht="26.25" customHeight="1" x14ac:dyDescent="0.2">
      <c r="A30" s="6" t="s">
        <v>115</v>
      </c>
      <c r="B30" s="7">
        <v>7</v>
      </c>
      <c r="C30" s="7">
        <v>38</v>
      </c>
      <c r="D30" s="7">
        <v>17</v>
      </c>
      <c r="E30" s="7">
        <v>0</v>
      </c>
      <c r="F30" s="8">
        <v>0.44736842105263158</v>
      </c>
    </row>
    <row r="31" spans="1:6" ht="26.25" customHeight="1" x14ac:dyDescent="0.2">
      <c r="A31" s="6" t="s">
        <v>31</v>
      </c>
      <c r="B31" s="7">
        <v>14</v>
      </c>
      <c r="C31" s="7">
        <v>63</v>
      </c>
      <c r="D31" s="7">
        <v>32</v>
      </c>
      <c r="E31" s="7">
        <v>0</v>
      </c>
      <c r="F31" s="8">
        <v>0.50793650793650791</v>
      </c>
    </row>
    <row r="32" spans="1:6" ht="26.25" customHeight="1" x14ac:dyDescent="0.2">
      <c r="A32" s="6" t="s">
        <v>32</v>
      </c>
      <c r="B32" s="7">
        <v>40</v>
      </c>
      <c r="C32" s="7">
        <v>216</v>
      </c>
      <c r="D32" s="7">
        <v>103</v>
      </c>
      <c r="E32" s="7">
        <v>0</v>
      </c>
      <c r="F32" s="8">
        <v>0.46636771300448432</v>
      </c>
    </row>
    <row r="33" spans="1:6" ht="15.75" thickBot="1" x14ac:dyDescent="0.25">
      <c r="A33" s="10" t="s">
        <v>111</v>
      </c>
      <c r="B33" s="11">
        <v>1</v>
      </c>
      <c r="C33" s="11">
        <v>5</v>
      </c>
      <c r="D33" s="11">
        <v>3</v>
      </c>
      <c r="E33" s="11">
        <v>0</v>
      </c>
      <c r="F33" s="12">
        <v>0.6</v>
      </c>
    </row>
    <row r="34" spans="1:6" s="14" customFormat="1" x14ac:dyDescent="0.2">
      <c r="A34" s="13"/>
      <c r="B34" s="14">
        <f>SUM(B4:B33)</f>
        <v>428</v>
      </c>
      <c r="C34" s="14">
        <f>SUM(C4:C33)</f>
        <v>2790</v>
      </c>
      <c r="D34" s="14">
        <f>SUM(D4:D33)</f>
        <v>1507</v>
      </c>
      <c r="E34" s="14">
        <f>SUM(E4:E33)</f>
        <v>3</v>
      </c>
      <c r="F34" s="15">
        <f>SUM(D34/C34)</f>
        <v>0.54014336917562722</v>
      </c>
    </row>
    <row r="35" spans="1:6" ht="63" customHeight="1" x14ac:dyDescent="0.25">
      <c r="A35" s="96" t="s">
        <v>33</v>
      </c>
      <c r="B35" s="97"/>
      <c r="C35" s="97"/>
      <c r="D35" s="97"/>
      <c r="E35" s="97"/>
      <c r="F35" s="97"/>
    </row>
  </sheetData>
  <mergeCells count="2">
    <mergeCell ref="A1:F1"/>
    <mergeCell ref="A35:F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100E-1590-4C7A-8F19-5AC8F331E2B6}">
  <dimension ref="B1:G65"/>
  <sheetViews>
    <sheetView workbookViewId="0">
      <selection activeCell="B55" sqref="B55"/>
    </sheetView>
  </sheetViews>
  <sheetFormatPr defaultColWidth="9.140625" defaultRowHeight="11.25" x14ac:dyDescent="0.2"/>
  <cols>
    <col min="1" max="1" width="9.140625" style="9"/>
    <col min="2" max="2" width="46" style="17" customWidth="1"/>
    <col min="3" max="3" width="9.42578125" style="18" customWidth="1"/>
    <col min="4" max="6" width="11.85546875" style="18" customWidth="1"/>
    <col min="7" max="7" width="12.5703125" style="18" customWidth="1"/>
    <col min="8" max="16384" width="9.140625" style="9"/>
  </cols>
  <sheetData>
    <row r="1" spans="2:7" s="2" customFormat="1" ht="16.5" x14ac:dyDescent="0.25">
      <c r="B1" s="98" t="s">
        <v>34</v>
      </c>
      <c r="C1" s="98"/>
      <c r="D1" s="98"/>
      <c r="E1" s="98"/>
      <c r="F1" s="98"/>
      <c r="G1" s="98"/>
    </row>
    <row r="2" spans="2:7" s="2" customFormat="1" ht="16.5" x14ac:dyDescent="0.25">
      <c r="B2" s="98" t="s">
        <v>35</v>
      </c>
      <c r="C2" s="98"/>
      <c r="D2" s="98"/>
      <c r="E2" s="98"/>
      <c r="F2" s="98"/>
      <c r="G2" s="98"/>
    </row>
    <row r="3" spans="2:7" ht="12" thickBot="1" x14ac:dyDescent="0.25"/>
    <row r="4" spans="2:7" s="5" customFormat="1" ht="51.75" thickBot="1" x14ac:dyDescent="0.25">
      <c r="B4" s="19" t="s">
        <v>36</v>
      </c>
      <c r="C4" s="19" t="s">
        <v>37</v>
      </c>
      <c r="D4" s="19" t="s">
        <v>3</v>
      </c>
      <c r="E4" s="19" t="s">
        <v>4</v>
      </c>
      <c r="F4" s="19" t="s">
        <v>38</v>
      </c>
      <c r="G4" s="19" t="s">
        <v>6</v>
      </c>
    </row>
    <row r="5" spans="2:7" ht="15" customHeight="1" x14ac:dyDescent="0.2">
      <c r="B5" s="20" t="s">
        <v>39</v>
      </c>
      <c r="C5" s="21">
        <v>3</v>
      </c>
      <c r="D5" s="21">
        <v>5</v>
      </c>
      <c r="E5" s="22">
        <v>4</v>
      </c>
      <c r="F5" s="21">
        <v>0</v>
      </c>
      <c r="G5" s="23">
        <v>0.8</v>
      </c>
    </row>
    <row r="6" spans="2:7" ht="15" customHeight="1" x14ac:dyDescent="0.2">
      <c r="B6" s="24" t="s">
        <v>40</v>
      </c>
      <c r="C6" s="25">
        <v>1</v>
      </c>
      <c r="D6" s="25">
        <v>7</v>
      </c>
      <c r="E6" s="26">
        <v>4</v>
      </c>
      <c r="F6" s="25">
        <v>0</v>
      </c>
      <c r="G6" s="27">
        <v>0.5714285714285714</v>
      </c>
    </row>
    <row r="7" spans="2:7" ht="15" customHeight="1" x14ac:dyDescent="0.2">
      <c r="B7" s="28" t="s">
        <v>41</v>
      </c>
      <c r="C7" s="7">
        <v>14</v>
      </c>
      <c r="D7" s="7">
        <v>62</v>
      </c>
      <c r="E7" s="29">
        <v>36</v>
      </c>
      <c r="F7" s="7">
        <v>0</v>
      </c>
      <c r="G7" s="30">
        <v>0.58064516129032262</v>
      </c>
    </row>
    <row r="8" spans="2:7" ht="15" customHeight="1" x14ac:dyDescent="0.2">
      <c r="B8" s="24" t="s">
        <v>42</v>
      </c>
      <c r="C8" s="25">
        <v>7</v>
      </c>
      <c r="D8" s="25">
        <v>53</v>
      </c>
      <c r="E8" s="26">
        <v>32</v>
      </c>
      <c r="F8" s="25">
        <v>1</v>
      </c>
      <c r="G8" s="27">
        <v>0.60377358490566035</v>
      </c>
    </row>
    <row r="9" spans="2:7" ht="15" customHeight="1" x14ac:dyDescent="0.2">
      <c r="B9" s="28" t="s">
        <v>43</v>
      </c>
      <c r="C9" s="7">
        <v>5</v>
      </c>
      <c r="D9" s="7">
        <v>94</v>
      </c>
      <c r="E9" s="29">
        <v>49</v>
      </c>
      <c r="F9" s="7">
        <v>0</v>
      </c>
      <c r="G9" s="30">
        <v>0.52127659574468088</v>
      </c>
    </row>
    <row r="10" spans="2:7" ht="15" customHeight="1" x14ac:dyDescent="0.2">
      <c r="B10" s="24" t="s">
        <v>44</v>
      </c>
      <c r="C10" s="25">
        <v>1</v>
      </c>
      <c r="D10" s="25">
        <v>4</v>
      </c>
      <c r="E10" s="26">
        <v>2</v>
      </c>
      <c r="F10" s="25">
        <v>0</v>
      </c>
      <c r="G10" s="27">
        <v>0.5</v>
      </c>
    </row>
    <row r="11" spans="2:7" ht="15" customHeight="1" x14ac:dyDescent="0.2">
      <c r="B11" s="28" t="s">
        <v>45</v>
      </c>
      <c r="C11" s="7">
        <v>6</v>
      </c>
      <c r="D11" s="7">
        <v>49</v>
      </c>
      <c r="E11" s="29">
        <v>23</v>
      </c>
      <c r="F11" s="7">
        <v>0</v>
      </c>
      <c r="G11" s="30">
        <v>0.46938775510204084</v>
      </c>
    </row>
    <row r="12" spans="2:7" ht="15" customHeight="1" x14ac:dyDescent="0.2">
      <c r="B12" s="24" t="s">
        <v>46</v>
      </c>
      <c r="C12" s="25">
        <v>11</v>
      </c>
      <c r="D12" s="25">
        <v>30</v>
      </c>
      <c r="E12" s="26">
        <v>24</v>
      </c>
      <c r="F12" s="25">
        <v>0</v>
      </c>
      <c r="G12" s="27">
        <v>0.8</v>
      </c>
    </row>
    <row r="13" spans="2:7" ht="15" customHeight="1" x14ac:dyDescent="0.2">
      <c r="B13" s="28" t="s">
        <v>108</v>
      </c>
      <c r="C13" s="7">
        <v>3</v>
      </c>
      <c r="D13" s="7">
        <v>20</v>
      </c>
      <c r="E13" s="29">
        <v>7</v>
      </c>
      <c r="F13" s="7">
        <v>0</v>
      </c>
      <c r="G13" s="30">
        <v>0.35</v>
      </c>
    </row>
    <row r="14" spans="2:7" ht="15" customHeight="1" x14ac:dyDescent="0.2">
      <c r="B14" s="24" t="s">
        <v>47</v>
      </c>
      <c r="C14" s="25">
        <v>15</v>
      </c>
      <c r="D14" s="25">
        <v>86</v>
      </c>
      <c r="E14" s="26">
        <v>43</v>
      </c>
      <c r="F14" s="25">
        <v>0</v>
      </c>
      <c r="G14" s="27">
        <v>0.5</v>
      </c>
    </row>
    <row r="15" spans="2:7" ht="15" customHeight="1" x14ac:dyDescent="0.2">
      <c r="B15" s="28" t="s">
        <v>48</v>
      </c>
      <c r="C15" s="7">
        <v>2</v>
      </c>
      <c r="D15" s="7">
        <v>12</v>
      </c>
      <c r="E15" s="29">
        <v>5</v>
      </c>
      <c r="F15" s="7">
        <v>1</v>
      </c>
      <c r="G15" s="30">
        <v>0.41666666666666669</v>
      </c>
    </row>
    <row r="16" spans="2:7" ht="15" customHeight="1" x14ac:dyDescent="0.2">
      <c r="B16" s="24" t="s">
        <v>49</v>
      </c>
      <c r="C16" s="25">
        <v>38</v>
      </c>
      <c r="D16" s="25">
        <v>262</v>
      </c>
      <c r="E16" s="26">
        <v>132</v>
      </c>
      <c r="F16" s="25">
        <v>0</v>
      </c>
      <c r="G16" s="27">
        <f>SUM(E16/D16)</f>
        <v>0.50381679389312972</v>
      </c>
    </row>
    <row r="17" spans="2:7" ht="15" customHeight="1" x14ac:dyDescent="0.2">
      <c r="B17" s="28" t="s">
        <v>50</v>
      </c>
      <c r="C17" s="7">
        <v>2</v>
      </c>
      <c r="D17" s="7">
        <v>3</v>
      </c>
      <c r="E17" s="29">
        <v>1</v>
      </c>
      <c r="F17" s="7">
        <v>0</v>
      </c>
      <c r="G17" s="30">
        <v>0.33333333333333331</v>
      </c>
    </row>
    <row r="18" spans="2:7" ht="15" customHeight="1" x14ac:dyDescent="0.2">
      <c r="B18" s="24" t="s">
        <v>51</v>
      </c>
      <c r="C18" s="25">
        <v>2</v>
      </c>
      <c r="D18" s="25">
        <v>16</v>
      </c>
      <c r="E18" s="26">
        <v>5</v>
      </c>
      <c r="F18" s="25">
        <v>0</v>
      </c>
      <c r="G18" s="27">
        <v>0.3125</v>
      </c>
    </row>
    <row r="19" spans="2:7" ht="15" customHeight="1" x14ac:dyDescent="0.2">
      <c r="B19" s="28" t="s">
        <v>52</v>
      </c>
      <c r="C19" s="7">
        <v>1</v>
      </c>
      <c r="D19" s="7">
        <v>3</v>
      </c>
      <c r="E19" s="29">
        <v>0</v>
      </c>
      <c r="F19" s="7">
        <v>0</v>
      </c>
      <c r="G19" s="30">
        <v>0</v>
      </c>
    </row>
    <row r="20" spans="2:7" ht="15.75" customHeight="1" x14ac:dyDescent="0.2">
      <c r="B20" s="24" t="s">
        <v>53</v>
      </c>
      <c r="C20" s="25">
        <v>1</v>
      </c>
      <c r="D20" s="25">
        <v>5</v>
      </c>
      <c r="E20" s="26">
        <v>3</v>
      </c>
      <c r="F20" s="25">
        <v>0</v>
      </c>
      <c r="G20" s="27">
        <v>0.6</v>
      </c>
    </row>
    <row r="21" spans="2:7" ht="15" x14ac:dyDescent="0.2">
      <c r="B21" s="28" t="s">
        <v>54</v>
      </c>
      <c r="C21" s="7">
        <v>4</v>
      </c>
      <c r="D21" s="7">
        <v>24</v>
      </c>
      <c r="E21" s="29">
        <v>14</v>
      </c>
      <c r="F21" s="7">
        <v>0</v>
      </c>
      <c r="G21" s="30">
        <v>0.58333333333333337</v>
      </c>
    </row>
    <row r="22" spans="2:7" ht="15" x14ac:dyDescent="0.2">
      <c r="B22" s="24" t="s">
        <v>55</v>
      </c>
      <c r="C22" s="25">
        <v>13</v>
      </c>
      <c r="D22" s="25">
        <v>76</v>
      </c>
      <c r="E22" s="26">
        <v>42</v>
      </c>
      <c r="F22" s="25">
        <v>0</v>
      </c>
      <c r="G22" s="27">
        <f>SUM(E22/D22)</f>
        <v>0.55263157894736847</v>
      </c>
    </row>
    <row r="23" spans="2:7" ht="15" customHeight="1" x14ac:dyDescent="0.2">
      <c r="B23" s="28" t="s">
        <v>56</v>
      </c>
      <c r="C23" s="7">
        <v>1</v>
      </c>
      <c r="D23" s="7">
        <v>10</v>
      </c>
      <c r="E23" s="29">
        <v>7</v>
      </c>
      <c r="F23" s="7">
        <v>0</v>
      </c>
      <c r="G23" s="30">
        <v>0.7</v>
      </c>
    </row>
    <row r="24" spans="2:7" ht="15" customHeight="1" x14ac:dyDescent="0.2">
      <c r="B24" s="24" t="s">
        <v>57</v>
      </c>
      <c r="C24" s="25">
        <v>4</v>
      </c>
      <c r="D24" s="25">
        <v>19</v>
      </c>
      <c r="E24" s="26">
        <v>8</v>
      </c>
      <c r="F24" s="25">
        <v>0</v>
      </c>
      <c r="G24" s="27">
        <v>0.42105263157894735</v>
      </c>
    </row>
    <row r="25" spans="2:7" ht="15" customHeight="1" x14ac:dyDescent="0.2">
      <c r="B25" s="28" t="s">
        <v>58</v>
      </c>
      <c r="C25" s="7">
        <v>7</v>
      </c>
      <c r="D25" s="7">
        <v>54</v>
      </c>
      <c r="E25" s="29">
        <v>22</v>
      </c>
      <c r="F25" s="7">
        <v>0</v>
      </c>
      <c r="G25" s="30">
        <v>0.40740740740740738</v>
      </c>
    </row>
    <row r="26" spans="2:7" ht="15" customHeight="1" x14ac:dyDescent="0.2">
      <c r="B26" s="24" t="s">
        <v>59</v>
      </c>
      <c r="C26" s="25">
        <v>1</v>
      </c>
      <c r="D26" s="25">
        <v>8</v>
      </c>
      <c r="E26" s="26">
        <v>4</v>
      </c>
      <c r="F26" s="25">
        <v>0</v>
      </c>
      <c r="G26" s="27">
        <v>0.5</v>
      </c>
    </row>
    <row r="27" spans="2:7" ht="15" customHeight="1" x14ac:dyDescent="0.2">
      <c r="B27" s="28" t="s">
        <v>60</v>
      </c>
      <c r="C27" s="7">
        <v>27</v>
      </c>
      <c r="D27" s="7">
        <v>205</v>
      </c>
      <c r="E27" s="29">
        <v>102</v>
      </c>
      <c r="F27" s="7">
        <v>0</v>
      </c>
      <c r="G27" s="30">
        <v>0.4975609756097561</v>
      </c>
    </row>
    <row r="28" spans="2:7" ht="15" customHeight="1" x14ac:dyDescent="0.2">
      <c r="B28" s="24" t="s">
        <v>61</v>
      </c>
      <c r="C28" s="25">
        <v>1</v>
      </c>
      <c r="D28" s="25">
        <v>3</v>
      </c>
      <c r="E28" s="26">
        <v>1</v>
      </c>
      <c r="F28" s="25">
        <v>0</v>
      </c>
      <c r="G28" s="27">
        <v>0.33333333333333331</v>
      </c>
    </row>
    <row r="29" spans="2:7" ht="15" customHeight="1" x14ac:dyDescent="0.2">
      <c r="B29" s="28" t="s">
        <v>62</v>
      </c>
      <c r="C29" s="7">
        <v>7</v>
      </c>
      <c r="D29" s="7">
        <v>34</v>
      </c>
      <c r="E29" s="29">
        <v>20</v>
      </c>
      <c r="F29" s="7">
        <v>0</v>
      </c>
      <c r="G29" s="30">
        <v>0.58799999999999997</v>
      </c>
    </row>
    <row r="30" spans="2:7" ht="44.25" customHeight="1" x14ac:dyDescent="0.2">
      <c r="B30" s="31" t="s">
        <v>63</v>
      </c>
      <c r="C30" s="25">
        <v>1</v>
      </c>
      <c r="D30" s="25">
        <v>28</v>
      </c>
      <c r="E30" s="26">
        <v>19</v>
      </c>
      <c r="F30" s="25">
        <v>0</v>
      </c>
      <c r="G30" s="27">
        <v>0.6785714285714286</v>
      </c>
    </row>
    <row r="31" spans="2:7" ht="15" customHeight="1" x14ac:dyDescent="0.2">
      <c r="B31" s="28" t="s">
        <v>64</v>
      </c>
      <c r="C31" s="7">
        <v>48</v>
      </c>
      <c r="D31" s="7">
        <v>566</v>
      </c>
      <c r="E31" s="29">
        <v>357</v>
      </c>
      <c r="F31" s="7">
        <v>0</v>
      </c>
      <c r="G31" s="30">
        <v>0.63074204946996471</v>
      </c>
    </row>
    <row r="32" spans="2:7" ht="15" x14ac:dyDescent="0.2">
      <c r="B32" s="24" t="s">
        <v>65</v>
      </c>
      <c r="C32" s="25">
        <v>2</v>
      </c>
      <c r="D32" s="25">
        <v>17</v>
      </c>
      <c r="E32" s="26">
        <v>6</v>
      </c>
      <c r="F32" s="25">
        <v>0</v>
      </c>
      <c r="G32" s="27">
        <v>0.35294117647058826</v>
      </c>
    </row>
    <row r="33" spans="2:7" ht="15" x14ac:dyDescent="0.2">
      <c r="B33" s="28" t="s">
        <v>66</v>
      </c>
      <c r="C33" s="7">
        <v>3</v>
      </c>
      <c r="D33" s="7">
        <v>28</v>
      </c>
      <c r="E33" s="29">
        <v>5</v>
      </c>
      <c r="F33" s="7">
        <v>0</v>
      </c>
      <c r="G33" s="30">
        <v>0.17857142857142858</v>
      </c>
    </row>
    <row r="34" spans="2:7" ht="15" customHeight="1" x14ac:dyDescent="0.2">
      <c r="B34" s="24" t="s">
        <v>67</v>
      </c>
      <c r="C34" s="25">
        <v>2</v>
      </c>
      <c r="D34" s="25">
        <v>13</v>
      </c>
      <c r="E34" s="26">
        <v>5</v>
      </c>
      <c r="F34" s="25">
        <v>0</v>
      </c>
      <c r="G34" s="27">
        <v>0.38461538461538464</v>
      </c>
    </row>
    <row r="35" spans="2:7" s="32" customFormat="1" ht="15" x14ac:dyDescent="0.25">
      <c r="B35" s="28" t="s">
        <v>68</v>
      </c>
      <c r="C35" s="7">
        <v>31</v>
      </c>
      <c r="D35" s="7">
        <v>140</v>
      </c>
      <c r="E35" s="29">
        <v>83</v>
      </c>
      <c r="F35" s="7">
        <v>0</v>
      </c>
      <c r="G35" s="30">
        <v>0.59285714285714286</v>
      </c>
    </row>
    <row r="36" spans="2:7" ht="15" customHeight="1" x14ac:dyDescent="0.2">
      <c r="B36" s="24" t="s">
        <v>69</v>
      </c>
      <c r="C36" s="25">
        <v>36</v>
      </c>
      <c r="D36" s="25">
        <v>185</v>
      </c>
      <c r="E36" s="26">
        <v>100</v>
      </c>
      <c r="F36" s="25">
        <v>0</v>
      </c>
      <c r="G36" s="27">
        <v>0.54054054054054057</v>
      </c>
    </row>
    <row r="37" spans="2:7" ht="15" customHeight="1" x14ac:dyDescent="0.2">
      <c r="B37" s="28" t="s">
        <v>70</v>
      </c>
      <c r="C37" s="7">
        <v>4</v>
      </c>
      <c r="D37" s="7">
        <v>20</v>
      </c>
      <c r="E37" s="29">
        <v>7</v>
      </c>
      <c r="F37" s="7">
        <v>0</v>
      </c>
      <c r="G37" s="30">
        <v>0.35</v>
      </c>
    </row>
    <row r="38" spans="2:7" ht="15" customHeight="1" x14ac:dyDescent="0.2">
      <c r="B38" s="24" t="s">
        <v>71</v>
      </c>
      <c r="C38" s="25">
        <v>4</v>
      </c>
      <c r="D38" s="25">
        <v>29</v>
      </c>
      <c r="E38" s="26">
        <v>14</v>
      </c>
      <c r="F38" s="25">
        <v>1</v>
      </c>
      <c r="G38" s="27">
        <v>0.48275862068965519</v>
      </c>
    </row>
    <row r="39" spans="2:7" ht="15" customHeight="1" x14ac:dyDescent="0.2">
      <c r="B39" s="28" t="s">
        <v>72</v>
      </c>
      <c r="C39" s="7">
        <v>7</v>
      </c>
      <c r="D39" s="7">
        <v>38</v>
      </c>
      <c r="E39" s="29">
        <v>17</v>
      </c>
      <c r="F39" s="7">
        <v>0</v>
      </c>
      <c r="G39" s="30">
        <v>0.44736842105263158</v>
      </c>
    </row>
    <row r="40" spans="2:7" ht="15" customHeight="1" x14ac:dyDescent="0.2">
      <c r="B40" s="24" t="s">
        <v>73</v>
      </c>
      <c r="C40" s="25">
        <v>6</v>
      </c>
      <c r="D40" s="25">
        <v>27</v>
      </c>
      <c r="E40" s="26">
        <v>14</v>
      </c>
      <c r="F40" s="25">
        <v>0</v>
      </c>
      <c r="G40" s="27">
        <v>0.51851851851851849</v>
      </c>
    </row>
    <row r="41" spans="2:7" ht="15" customHeight="1" x14ac:dyDescent="0.2">
      <c r="B41" s="28" t="s">
        <v>74</v>
      </c>
      <c r="C41" s="7">
        <v>3</v>
      </c>
      <c r="D41" s="7">
        <v>7</v>
      </c>
      <c r="E41" s="29">
        <v>2</v>
      </c>
      <c r="F41" s="7">
        <v>0</v>
      </c>
      <c r="G41" s="30">
        <v>0.2857142857142857</v>
      </c>
    </row>
    <row r="42" spans="2:7" ht="15" customHeight="1" x14ac:dyDescent="0.2">
      <c r="B42" s="24" t="s">
        <v>75</v>
      </c>
      <c r="C42" s="25">
        <v>1</v>
      </c>
      <c r="D42" s="25">
        <v>1</v>
      </c>
      <c r="E42" s="26">
        <v>0</v>
      </c>
      <c r="F42" s="25">
        <v>0</v>
      </c>
      <c r="G42" s="27">
        <v>0</v>
      </c>
    </row>
    <row r="43" spans="2:7" ht="15" customHeight="1" x14ac:dyDescent="0.2">
      <c r="B43" s="28" t="s">
        <v>76</v>
      </c>
      <c r="C43" s="7">
        <v>3</v>
      </c>
      <c r="D43" s="7">
        <v>22</v>
      </c>
      <c r="E43" s="29">
        <v>13</v>
      </c>
      <c r="F43" s="7">
        <v>0</v>
      </c>
      <c r="G43" s="30">
        <v>0.59090909090909094</v>
      </c>
    </row>
    <row r="44" spans="2:7" ht="15" customHeight="1" x14ac:dyDescent="0.2">
      <c r="B44" s="24" t="s">
        <v>77</v>
      </c>
      <c r="C44" s="25">
        <v>2</v>
      </c>
      <c r="D44" s="25">
        <v>13</v>
      </c>
      <c r="E44" s="26">
        <v>6</v>
      </c>
      <c r="F44" s="25">
        <v>0</v>
      </c>
      <c r="G44" s="27">
        <v>0.46153846153846156</v>
      </c>
    </row>
    <row r="45" spans="2:7" ht="30" customHeight="1" x14ac:dyDescent="0.2">
      <c r="B45" s="33" t="s">
        <v>78</v>
      </c>
      <c r="C45" s="7">
        <v>1</v>
      </c>
      <c r="D45" s="7">
        <v>11</v>
      </c>
      <c r="E45" s="29">
        <v>9</v>
      </c>
      <c r="F45" s="7">
        <v>0</v>
      </c>
      <c r="G45" s="30">
        <v>0.81818181818181823</v>
      </c>
    </row>
    <row r="46" spans="2:7" ht="15" x14ac:dyDescent="0.2">
      <c r="B46" s="24" t="s">
        <v>79</v>
      </c>
      <c r="C46" s="25">
        <v>3</v>
      </c>
      <c r="D46" s="25">
        <v>10</v>
      </c>
      <c r="E46" s="26">
        <v>7</v>
      </c>
      <c r="F46" s="25">
        <v>0</v>
      </c>
      <c r="G46" s="27">
        <v>0.7</v>
      </c>
    </row>
    <row r="47" spans="2:7" ht="15" customHeight="1" x14ac:dyDescent="0.2">
      <c r="B47" s="28" t="s">
        <v>80</v>
      </c>
      <c r="C47" s="7">
        <v>1</v>
      </c>
      <c r="D47" s="7">
        <v>6</v>
      </c>
      <c r="E47" s="29">
        <v>4</v>
      </c>
      <c r="F47" s="7">
        <v>0</v>
      </c>
      <c r="G47" s="30">
        <v>0.66666666666666663</v>
      </c>
    </row>
    <row r="48" spans="2:7" ht="15" customHeight="1" x14ac:dyDescent="0.2">
      <c r="B48" s="24" t="s">
        <v>81</v>
      </c>
      <c r="C48" s="25">
        <v>12</v>
      </c>
      <c r="D48" s="25">
        <v>84</v>
      </c>
      <c r="E48" s="26">
        <v>49</v>
      </c>
      <c r="F48" s="25">
        <v>0</v>
      </c>
      <c r="G48" s="27">
        <v>0.58333333333333337</v>
      </c>
    </row>
    <row r="49" spans="2:7" ht="15" customHeight="1" x14ac:dyDescent="0.2">
      <c r="B49" s="28" t="s">
        <v>82</v>
      </c>
      <c r="C49" s="7">
        <v>1</v>
      </c>
      <c r="D49" s="7">
        <v>5</v>
      </c>
      <c r="E49" s="29">
        <v>3</v>
      </c>
      <c r="F49" s="7">
        <v>0</v>
      </c>
      <c r="G49" s="30">
        <v>0.6</v>
      </c>
    </row>
    <row r="50" spans="2:7" ht="15" customHeight="1" x14ac:dyDescent="0.2">
      <c r="B50" s="24" t="s">
        <v>83</v>
      </c>
      <c r="C50" s="25">
        <v>22</v>
      </c>
      <c r="D50" s="25">
        <v>66</v>
      </c>
      <c r="E50" s="26">
        <v>38</v>
      </c>
      <c r="F50" s="25">
        <v>0</v>
      </c>
      <c r="G50" s="27">
        <v>0.5757575757575758</v>
      </c>
    </row>
    <row r="51" spans="2:7" ht="15" customHeight="1" x14ac:dyDescent="0.2">
      <c r="B51" s="28" t="s">
        <v>84</v>
      </c>
      <c r="C51" s="7">
        <v>4</v>
      </c>
      <c r="D51" s="7">
        <v>26</v>
      </c>
      <c r="E51" s="29">
        <v>14</v>
      </c>
      <c r="F51" s="7">
        <v>0</v>
      </c>
      <c r="G51" s="30">
        <v>0.53846153846153844</v>
      </c>
    </row>
    <row r="52" spans="2:7" ht="15" customHeight="1" x14ac:dyDescent="0.2">
      <c r="B52" s="24" t="s">
        <v>85</v>
      </c>
      <c r="C52" s="25">
        <v>16</v>
      </c>
      <c r="D52" s="25">
        <v>89</v>
      </c>
      <c r="E52" s="26">
        <v>39</v>
      </c>
      <c r="F52" s="25">
        <v>0</v>
      </c>
      <c r="G52" s="27">
        <v>0.43820224719101125</v>
      </c>
    </row>
    <row r="53" spans="2:7" ht="15" customHeight="1" x14ac:dyDescent="0.2">
      <c r="B53" s="28" t="s">
        <v>86</v>
      </c>
      <c r="C53" s="7">
        <v>17</v>
      </c>
      <c r="D53" s="7">
        <v>81</v>
      </c>
      <c r="E53" s="29">
        <v>42</v>
      </c>
      <c r="F53" s="7">
        <v>0</v>
      </c>
      <c r="G53" s="30">
        <f>SUM(E53/D53)</f>
        <v>0.51851851851851849</v>
      </c>
    </row>
    <row r="54" spans="2:7" ht="15" customHeight="1" x14ac:dyDescent="0.2">
      <c r="B54" s="24" t="s">
        <v>109</v>
      </c>
      <c r="C54" s="25">
        <v>2</v>
      </c>
      <c r="D54" s="25">
        <v>8</v>
      </c>
      <c r="E54" s="26">
        <v>5</v>
      </c>
      <c r="F54" s="25">
        <v>0</v>
      </c>
      <c r="G54" s="27">
        <v>0.625</v>
      </c>
    </row>
    <row r="55" spans="2:7" ht="15" customHeight="1" x14ac:dyDescent="0.2">
      <c r="B55" s="28" t="s">
        <v>87</v>
      </c>
      <c r="C55" s="7">
        <v>2</v>
      </c>
      <c r="D55" s="7">
        <v>15</v>
      </c>
      <c r="E55" s="29">
        <v>6</v>
      </c>
      <c r="F55" s="7">
        <v>0</v>
      </c>
      <c r="G55" s="30">
        <v>0.4</v>
      </c>
    </row>
    <row r="56" spans="2:7" ht="15" customHeight="1" x14ac:dyDescent="0.2">
      <c r="B56" s="24" t="s">
        <v>88</v>
      </c>
      <c r="C56" s="25">
        <v>9</v>
      </c>
      <c r="D56" s="25">
        <v>58</v>
      </c>
      <c r="E56" s="26">
        <v>21</v>
      </c>
      <c r="F56" s="25">
        <v>0</v>
      </c>
      <c r="G56" s="27">
        <f>SUM(E56/D56)</f>
        <v>0.36206896551724138</v>
      </c>
    </row>
    <row r="57" spans="2:7" ht="15" customHeight="1" x14ac:dyDescent="0.2">
      <c r="B57" s="28" t="s">
        <v>89</v>
      </c>
      <c r="C57" s="7">
        <v>1</v>
      </c>
      <c r="D57" s="7">
        <v>5</v>
      </c>
      <c r="E57" s="29">
        <v>2</v>
      </c>
      <c r="F57" s="7">
        <v>0</v>
      </c>
      <c r="G57" s="30">
        <v>0.4</v>
      </c>
    </row>
    <row r="58" spans="2:7" ht="15" customHeight="1" x14ac:dyDescent="0.2">
      <c r="B58" s="24" t="s">
        <v>90</v>
      </c>
      <c r="C58" s="25">
        <v>4</v>
      </c>
      <c r="D58" s="25">
        <v>17</v>
      </c>
      <c r="E58" s="26">
        <v>6</v>
      </c>
      <c r="F58" s="25">
        <v>0</v>
      </c>
      <c r="G58" s="27">
        <f>SUM(E58/D58)</f>
        <v>0.35294117647058826</v>
      </c>
    </row>
    <row r="59" spans="2:7" ht="15" customHeight="1" x14ac:dyDescent="0.2">
      <c r="B59" s="28" t="s">
        <v>91</v>
      </c>
      <c r="C59" s="7">
        <v>1</v>
      </c>
      <c r="D59" s="7">
        <v>10</v>
      </c>
      <c r="E59" s="29">
        <v>9</v>
      </c>
      <c r="F59" s="7">
        <v>0</v>
      </c>
      <c r="G59" s="30">
        <v>0.9</v>
      </c>
    </row>
    <row r="60" spans="2:7" ht="15" customHeight="1" thickBot="1" x14ac:dyDescent="0.25">
      <c r="B60" s="34" t="s">
        <v>110</v>
      </c>
      <c r="C60" s="35">
        <v>4</v>
      </c>
      <c r="D60" s="35">
        <v>38</v>
      </c>
      <c r="E60" s="36">
        <v>19</v>
      </c>
      <c r="F60" s="35">
        <v>0</v>
      </c>
      <c r="G60" s="37">
        <v>0.5</v>
      </c>
    </row>
    <row r="61" spans="2:7" ht="15" customHeight="1" thickBot="1" x14ac:dyDescent="0.25">
      <c r="B61" s="38"/>
      <c r="C61" s="39">
        <f>SUM(C5:C60)-2</f>
        <v>428</v>
      </c>
      <c r="D61" s="40">
        <f>SUM(D5:D60)-17</f>
        <v>2790</v>
      </c>
      <c r="E61" s="39">
        <f>SUM(E5:E60)-6</f>
        <v>1505</v>
      </c>
      <c r="F61" s="41">
        <f>SUM(F5:F60)</f>
        <v>3</v>
      </c>
      <c r="G61" s="42">
        <f>SUM(E61/D61)</f>
        <v>0.53942652329749108</v>
      </c>
    </row>
    <row r="62" spans="2:7" ht="8.25" customHeight="1" x14ac:dyDescent="0.2">
      <c r="B62" s="38"/>
      <c r="C62" s="43"/>
      <c r="D62" s="43"/>
      <c r="E62" s="43"/>
      <c r="F62" s="43"/>
      <c r="G62" s="44"/>
    </row>
    <row r="63" spans="2:7" ht="22.5" customHeight="1" x14ac:dyDescent="0.2">
      <c r="B63" s="99" t="s">
        <v>92</v>
      </c>
      <c r="C63" s="99"/>
      <c r="D63" s="99"/>
      <c r="E63" s="99"/>
      <c r="F63" s="99"/>
      <c r="G63" s="99"/>
    </row>
    <row r="64" spans="2:7" ht="8.25" customHeight="1" x14ac:dyDescent="0.2"/>
    <row r="65" spans="2:7" ht="49.5" customHeight="1" x14ac:dyDescent="0.2">
      <c r="B65" s="96" t="s">
        <v>33</v>
      </c>
      <c r="C65" s="96"/>
      <c r="D65" s="96"/>
      <c r="E65" s="96"/>
      <c r="F65" s="96"/>
      <c r="G65" s="96"/>
    </row>
  </sheetData>
  <mergeCells count="4">
    <mergeCell ref="B1:G1"/>
    <mergeCell ref="B2:G2"/>
    <mergeCell ref="B63:G63"/>
    <mergeCell ref="B65:G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92A4-4652-4245-9CF5-4255B4615E40}">
  <dimension ref="A1:AG59"/>
  <sheetViews>
    <sheetView workbookViewId="0">
      <selection activeCell="A32" sqref="A32"/>
    </sheetView>
  </sheetViews>
  <sheetFormatPr defaultColWidth="8" defaultRowHeight="12.75" x14ac:dyDescent="0.2"/>
  <cols>
    <col min="1" max="1" width="56.7109375" style="46" customWidth="1"/>
    <col min="2" max="4" width="13.28515625" style="47" customWidth="1"/>
    <col min="5" max="5" width="6.5703125" style="47" customWidth="1"/>
    <col min="6" max="6" width="7.28515625" style="47" customWidth="1"/>
    <col min="7" max="7" width="6.5703125" style="47" customWidth="1"/>
    <col min="8" max="8" width="7.28515625" style="47" customWidth="1"/>
    <col min="9" max="9" width="6.5703125" style="47" customWidth="1"/>
    <col min="10" max="10" width="7.28515625" style="47" customWidth="1"/>
    <col min="11" max="11" width="6.5703125" style="46" customWidth="1"/>
    <col min="12" max="12" width="7.28515625" style="46" customWidth="1"/>
    <col min="13" max="13" width="6.5703125" style="46" customWidth="1"/>
    <col min="14" max="14" width="7.28515625" style="46" customWidth="1"/>
    <col min="15" max="15" width="6.5703125" style="46" customWidth="1"/>
    <col min="16" max="16" width="7.28515625" style="46" customWidth="1"/>
    <col min="17" max="17" width="6.5703125" style="46" customWidth="1"/>
    <col min="18" max="18" width="7.28515625" style="46" customWidth="1"/>
    <col min="19" max="33" width="13.28515625" style="46" customWidth="1"/>
    <col min="34" max="16384" width="8" style="46"/>
  </cols>
  <sheetData>
    <row r="1" spans="1:18" x14ac:dyDescent="0.2">
      <c r="A1" s="102" t="s">
        <v>93</v>
      </c>
      <c r="B1" s="102"/>
      <c r="C1" s="102"/>
      <c r="D1" s="102"/>
      <c r="E1" s="102"/>
      <c r="F1" s="102"/>
      <c r="G1" s="102"/>
      <c r="H1" s="102"/>
      <c r="I1" s="102"/>
      <c r="J1" s="102"/>
      <c r="K1" s="102"/>
      <c r="L1" s="45"/>
    </row>
    <row r="3" spans="1:18" s="49" customFormat="1" ht="61.5" customHeight="1" x14ac:dyDescent="0.25">
      <c r="A3" s="103" t="s">
        <v>94</v>
      </c>
      <c r="B3" s="100" t="s">
        <v>95</v>
      </c>
      <c r="C3" s="100" t="s">
        <v>96</v>
      </c>
      <c r="D3" s="100" t="s">
        <v>97</v>
      </c>
      <c r="E3" s="101" t="s">
        <v>98</v>
      </c>
      <c r="F3" s="101"/>
      <c r="G3" s="101" t="s">
        <v>99</v>
      </c>
      <c r="H3" s="101"/>
      <c r="I3" s="101" t="s">
        <v>100</v>
      </c>
      <c r="J3" s="101"/>
      <c r="K3" s="101" t="s">
        <v>101</v>
      </c>
      <c r="L3" s="101"/>
      <c r="M3" s="100" t="s">
        <v>102</v>
      </c>
      <c r="N3" s="100"/>
      <c r="O3" s="101" t="s">
        <v>103</v>
      </c>
      <c r="P3" s="101"/>
      <c r="Q3" s="100" t="s">
        <v>104</v>
      </c>
      <c r="R3" s="100"/>
    </row>
    <row r="4" spans="1:18" s="49" customFormat="1" ht="15" x14ac:dyDescent="0.25">
      <c r="A4" s="103"/>
      <c r="B4" s="100"/>
      <c r="C4" s="100"/>
      <c r="D4" s="100"/>
      <c r="E4" s="48" t="s">
        <v>105</v>
      </c>
      <c r="F4" s="48" t="s">
        <v>106</v>
      </c>
      <c r="G4" s="48" t="s">
        <v>105</v>
      </c>
      <c r="H4" s="48" t="s">
        <v>106</v>
      </c>
      <c r="I4" s="48" t="s">
        <v>105</v>
      </c>
      <c r="J4" s="48" t="s">
        <v>106</v>
      </c>
      <c r="K4" s="48" t="s">
        <v>105</v>
      </c>
      <c r="L4" s="48" t="s">
        <v>106</v>
      </c>
      <c r="M4" s="48" t="s">
        <v>105</v>
      </c>
      <c r="N4" s="48" t="s">
        <v>106</v>
      </c>
      <c r="O4" s="48" t="s">
        <v>105</v>
      </c>
      <c r="P4" s="48" t="s">
        <v>106</v>
      </c>
      <c r="Q4" s="48" t="s">
        <v>105</v>
      </c>
      <c r="R4" s="48" t="s">
        <v>106</v>
      </c>
    </row>
    <row r="5" spans="1:18" s="9" customFormat="1" ht="15" x14ac:dyDescent="0.25">
      <c r="A5" s="50" t="s">
        <v>7</v>
      </c>
      <c r="B5" s="51">
        <v>290</v>
      </c>
      <c r="C5" s="51">
        <v>289</v>
      </c>
      <c r="D5" s="52">
        <f t="shared" ref="D5:D27" si="0">SUM(C5/B5)</f>
        <v>0.99655172413793103</v>
      </c>
      <c r="E5" s="53">
        <v>166</v>
      </c>
      <c r="F5" s="54">
        <f t="shared" ref="F5:F27" si="1">SUM(E5/$C5)</f>
        <v>0.5743944636678201</v>
      </c>
      <c r="G5" s="53">
        <v>125</v>
      </c>
      <c r="H5" s="54">
        <f t="shared" ref="H5:H27" si="2">SUM(G5/$C5)</f>
        <v>0.43252595155709345</v>
      </c>
      <c r="I5" s="53">
        <v>0</v>
      </c>
      <c r="J5" s="54">
        <f t="shared" ref="J5:J27" si="3">SUM(I5/$C5)</f>
        <v>0</v>
      </c>
      <c r="K5" s="53">
        <v>4</v>
      </c>
      <c r="L5" s="54">
        <f t="shared" ref="L5:L27" si="4">SUM(K5/$C5)</f>
        <v>1.384083044982699E-2</v>
      </c>
      <c r="M5" s="53">
        <v>0</v>
      </c>
      <c r="N5" s="54">
        <f t="shared" ref="N5:N27" si="5">SUM(M5/$C5)</f>
        <v>0</v>
      </c>
      <c r="O5" s="53">
        <v>0</v>
      </c>
      <c r="P5" s="54">
        <f t="shared" ref="P5:P27" si="6">SUM(O5/$C5)</f>
        <v>0</v>
      </c>
      <c r="Q5" s="53">
        <v>0</v>
      </c>
      <c r="R5" s="54">
        <f t="shared" ref="R5:R27" si="7">SUM(Q5/$C5)</f>
        <v>0</v>
      </c>
    </row>
    <row r="6" spans="1:18" s="9" customFormat="1" ht="15" x14ac:dyDescent="0.25">
      <c r="A6" s="55" t="s">
        <v>8</v>
      </c>
      <c r="B6" s="56">
        <v>3</v>
      </c>
      <c r="C6" s="56">
        <v>3</v>
      </c>
      <c r="D6" s="57">
        <f t="shared" si="0"/>
        <v>1</v>
      </c>
      <c r="E6" s="58">
        <v>1</v>
      </c>
      <c r="F6" s="59">
        <f t="shared" si="1"/>
        <v>0.33333333333333331</v>
      </c>
      <c r="G6" s="58">
        <v>2</v>
      </c>
      <c r="H6" s="59">
        <f t="shared" si="2"/>
        <v>0.66666666666666663</v>
      </c>
      <c r="I6" s="58">
        <v>0</v>
      </c>
      <c r="J6" s="59">
        <f t="shared" si="3"/>
        <v>0</v>
      </c>
      <c r="K6" s="58">
        <v>0</v>
      </c>
      <c r="L6" s="59">
        <f t="shared" si="4"/>
        <v>0</v>
      </c>
      <c r="M6" s="58">
        <v>0</v>
      </c>
      <c r="N6" s="59">
        <f t="shared" si="5"/>
        <v>0</v>
      </c>
      <c r="O6" s="58">
        <v>0</v>
      </c>
      <c r="P6" s="59">
        <f t="shared" si="6"/>
        <v>0</v>
      </c>
      <c r="Q6" s="58">
        <v>0</v>
      </c>
      <c r="R6" s="59">
        <f t="shared" si="7"/>
        <v>0</v>
      </c>
    </row>
    <row r="7" spans="1:18" s="9" customFormat="1" ht="15" x14ac:dyDescent="0.25">
      <c r="A7" s="50" t="s">
        <v>9</v>
      </c>
      <c r="B7" s="51">
        <v>325</v>
      </c>
      <c r="C7" s="51">
        <v>325</v>
      </c>
      <c r="D7" s="52">
        <f t="shared" si="0"/>
        <v>1</v>
      </c>
      <c r="E7" s="53">
        <v>206</v>
      </c>
      <c r="F7" s="54">
        <f t="shared" si="1"/>
        <v>0.63384615384615384</v>
      </c>
      <c r="G7" s="53">
        <v>86</v>
      </c>
      <c r="H7" s="54">
        <f t="shared" si="2"/>
        <v>0.26461538461538464</v>
      </c>
      <c r="I7" s="53">
        <v>26</v>
      </c>
      <c r="J7" s="54">
        <f t="shared" si="3"/>
        <v>0.08</v>
      </c>
      <c r="K7" s="53">
        <v>35</v>
      </c>
      <c r="L7" s="54">
        <f t="shared" si="4"/>
        <v>0.1076923076923077</v>
      </c>
      <c r="M7" s="53">
        <v>1</v>
      </c>
      <c r="N7" s="54">
        <f t="shared" si="5"/>
        <v>3.0769230769230769E-3</v>
      </c>
      <c r="O7" s="53">
        <v>3</v>
      </c>
      <c r="P7" s="54">
        <f t="shared" si="6"/>
        <v>9.2307692307692316E-3</v>
      </c>
      <c r="Q7" s="53">
        <v>1</v>
      </c>
      <c r="R7" s="54">
        <f t="shared" si="7"/>
        <v>3.0769230769230769E-3</v>
      </c>
    </row>
    <row r="8" spans="1:18" s="9" customFormat="1" ht="15" x14ac:dyDescent="0.25">
      <c r="A8" s="55" t="s">
        <v>10</v>
      </c>
      <c r="B8" s="56">
        <v>51</v>
      </c>
      <c r="C8" s="56">
        <v>50</v>
      </c>
      <c r="D8" s="57">
        <f t="shared" si="0"/>
        <v>0.98039215686274506</v>
      </c>
      <c r="E8" s="58">
        <v>25</v>
      </c>
      <c r="F8" s="59">
        <f t="shared" si="1"/>
        <v>0.5</v>
      </c>
      <c r="G8" s="58">
        <v>11</v>
      </c>
      <c r="H8" s="59">
        <f t="shared" si="2"/>
        <v>0.22</v>
      </c>
      <c r="I8" s="58">
        <v>5</v>
      </c>
      <c r="J8" s="59">
        <f t="shared" si="3"/>
        <v>0.1</v>
      </c>
      <c r="K8" s="58">
        <v>11</v>
      </c>
      <c r="L8" s="59">
        <f t="shared" si="4"/>
        <v>0.22</v>
      </c>
      <c r="M8" s="58">
        <v>6</v>
      </c>
      <c r="N8" s="59">
        <f t="shared" si="5"/>
        <v>0.12</v>
      </c>
      <c r="O8" s="58">
        <v>2</v>
      </c>
      <c r="P8" s="59">
        <f t="shared" si="6"/>
        <v>0.04</v>
      </c>
      <c r="Q8" s="58">
        <v>1</v>
      </c>
      <c r="R8" s="59">
        <f t="shared" si="7"/>
        <v>0.02</v>
      </c>
    </row>
    <row r="9" spans="1:18" s="9" customFormat="1" ht="15" x14ac:dyDescent="0.25">
      <c r="A9" s="50" t="s">
        <v>11</v>
      </c>
      <c r="B9" s="51">
        <v>1</v>
      </c>
      <c r="C9" s="51">
        <v>1</v>
      </c>
      <c r="D9" s="52">
        <f t="shared" si="0"/>
        <v>1</v>
      </c>
      <c r="E9" s="53">
        <v>1</v>
      </c>
      <c r="F9" s="54">
        <f t="shared" si="1"/>
        <v>1</v>
      </c>
      <c r="G9" s="53">
        <v>0</v>
      </c>
      <c r="H9" s="54">
        <f t="shared" si="2"/>
        <v>0</v>
      </c>
      <c r="I9" s="53">
        <v>0</v>
      </c>
      <c r="J9" s="54">
        <f t="shared" si="3"/>
        <v>0</v>
      </c>
      <c r="K9" s="53">
        <v>0</v>
      </c>
      <c r="L9" s="54">
        <f t="shared" si="4"/>
        <v>0</v>
      </c>
      <c r="M9" s="53">
        <v>0</v>
      </c>
      <c r="N9" s="54">
        <f t="shared" si="5"/>
        <v>0</v>
      </c>
      <c r="O9" s="53">
        <v>0</v>
      </c>
      <c r="P9" s="54">
        <f t="shared" si="6"/>
        <v>0</v>
      </c>
      <c r="Q9" s="53">
        <v>0</v>
      </c>
      <c r="R9" s="54">
        <f t="shared" si="7"/>
        <v>0</v>
      </c>
    </row>
    <row r="10" spans="1:18" s="9" customFormat="1" ht="15" x14ac:dyDescent="0.25">
      <c r="A10" s="55" t="s">
        <v>12</v>
      </c>
      <c r="B10" s="56">
        <v>20</v>
      </c>
      <c r="C10" s="56">
        <v>20</v>
      </c>
      <c r="D10" s="57">
        <f t="shared" si="0"/>
        <v>1</v>
      </c>
      <c r="E10" s="58">
        <v>13</v>
      </c>
      <c r="F10" s="59">
        <f t="shared" si="1"/>
        <v>0.65</v>
      </c>
      <c r="G10" s="58">
        <v>5</v>
      </c>
      <c r="H10" s="59">
        <f t="shared" si="2"/>
        <v>0.25</v>
      </c>
      <c r="I10" s="58">
        <v>0</v>
      </c>
      <c r="J10" s="59">
        <f t="shared" si="3"/>
        <v>0</v>
      </c>
      <c r="K10" s="58">
        <v>2</v>
      </c>
      <c r="L10" s="59">
        <f t="shared" si="4"/>
        <v>0.1</v>
      </c>
      <c r="M10" s="58">
        <v>0</v>
      </c>
      <c r="N10" s="59">
        <f t="shared" si="5"/>
        <v>0</v>
      </c>
      <c r="O10" s="58">
        <v>0</v>
      </c>
      <c r="P10" s="59">
        <f t="shared" si="6"/>
        <v>0</v>
      </c>
      <c r="Q10" s="58">
        <v>0</v>
      </c>
      <c r="R10" s="59">
        <f t="shared" si="7"/>
        <v>0</v>
      </c>
    </row>
    <row r="11" spans="1:18" s="9" customFormat="1" ht="15" x14ac:dyDescent="0.25">
      <c r="A11" s="50" t="s">
        <v>13</v>
      </c>
      <c r="B11" s="51">
        <v>94</v>
      </c>
      <c r="C11" s="51">
        <v>94</v>
      </c>
      <c r="D11" s="52">
        <f t="shared" si="0"/>
        <v>1</v>
      </c>
      <c r="E11" s="53">
        <v>48</v>
      </c>
      <c r="F11" s="54">
        <f t="shared" si="1"/>
        <v>0.51063829787234039</v>
      </c>
      <c r="G11" s="53">
        <v>32</v>
      </c>
      <c r="H11" s="54">
        <f t="shared" si="2"/>
        <v>0.34042553191489361</v>
      </c>
      <c r="I11" s="53">
        <v>16</v>
      </c>
      <c r="J11" s="54">
        <f t="shared" si="3"/>
        <v>0.1702127659574468</v>
      </c>
      <c r="K11" s="53">
        <v>3</v>
      </c>
      <c r="L11" s="54">
        <f t="shared" si="4"/>
        <v>3.1914893617021274E-2</v>
      </c>
      <c r="M11" s="53">
        <v>1</v>
      </c>
      <c r="N11" s="54">
        <f t="shared" si="5"/>
        <v>1.0638297872340425E-2</v>
      </c>
      <c r="O11" s="53">
        <v>0</v>
      </c>
      <c r="P11" s="54">
        <f t="shared" si="6"/>
        <v>0</v>
      </c>
      <c r="Q11" s="53">
        <v>1</v>
      </c>
      <c r="R11" s="54">
        <f t="shared" si="7"/>
        <v>1.0638297872340425E-2</v>
      </c>
    </row>
    <row r="12" spans="1:18" s="9" customFormat="1" ht="15" x14ac:dyDescent="0.25">
      <c r="A12" s="55" t="s">
        <v>14</v>
      </c>
      <c r="B12" s="56">
        <v>22</v>
      </c>
      <c r="C12" s="56">
        <v>22</v>
      </c>
      <c r="D12" s="57">
        <f t="shared" si="0"/>
        <v>1</v>
      </c>
      <c r="E12" s="58">
        <v>1</v>
      </c>
      <c r="F12" s="59">
        <f t="shared" si="1"/>
        <v>4.5454545454545456E-2</v>
      </c>
      <c r="G12" s="58">
        <v>1</v>
      </c>
      <c r="H12" s="59">
        <f t="shared" si="2"/>
        <v>4.5454545454545456E-2</v>
      </c>
      <c r="I12" s="58">
        <v>21</v>
      </c>
      <c r="J12" s="59">
        <f t="shared" si="3"/>
        <v>0.95454545454545459</v>
      </c>
      <c r="K12" s="58">
        <v>2</v>
      </c>
      <c r="L12" s="59">
        <f t="shared" si="4"/>
        <v>9.0909090909090912E-2</v>
      </c>
      <c r="M12" s="58">
        <v>0</v>
      </c>
      <c r="N12" s="59">
        <f t="shared" si="5"/>
        <v>0</v>
      </c>
      <c r="O12" s="58">
        <v>0</v>
      </c>
      <c r="P12" s="59">
        <f t="shared" si="6"/>
        <v>0</v>
      </c>
      <c r="Q12" s="58">
        <v>0</v>
      </c>
      <c r="R12" s="59">
        <f t="shared" si="7"/>
        <v>0</v>
      </c>
    </row>
    <row r="13" spans="1:18" s="9" customFormat="1" ht="15" x14ac:dyDescent="0.25">
      <c r="A13" s="107" t="s">
        <v>112</v>
      </c>
      <c r="B13" s="108">
        <v>63</v>
      </c>
      <c r="C13" s="108">
        <v>63</v>
      </c>
      <c r="D13" s="109">
        <f t="shared" ref="D13" si="8">SUM(C13/B13)</f>
        <v>1</v>
      </c>
      <c r="E13" s="110">
        <v>52</v>
      </c>
      <c r="F13" s="111">
        <f t="shared" ref="F13" si="9">SUM(E13/$C13)</f>
        <v>0.82539682539682535</v>
      </c>
      <c r="G13" s="110">
        <v>8</v>
      </c>
      <c r="H13" s="111">
        <f t="shared" ref="H13" si="10">SUM(G13/$C13)</f>
        <v>0.12698412698412698</v>
      </c>
      <c r="I13" s="110">
        <v>1</v>
      </c>
      <c r="J13" s="111">
        <f t="shared" ref="J13" si="11">SUM(I13/$C13)</f>
        <v>1.5873015873015872E-2</v>
      </c>
      <c r="K13" s="110">
        <v>4</v>
      </c>
      <c r="L13" s="111">
        <f t="shared" ref="L13" si="12">SUM(K13/$C13)</f>
        <v>6.3492063492063489E-2</v>
      </c>
      <c r="M13" s="110">
        <v>0</v>
      </c>
      <c r="N13" s="111">
        <f t="shared" ref="N13" si="13">SUM(M13/$C13)</f>
        <v>0</v>
      </c>
      <c r="O13" s="110">
        <v>2</v>
      </c>
      <c r="P13" s="111">
        <f t="shared" ref="P13" si="14">SUM(O13/$C13)</f>
        <v>3.1746031746031744E-2</v>
      </c>
      <c r="Q13" s="110">
        <v>0</v>
      </c>
      <c r="R13" s="111">
        <f t="shared" ref="R13" si="15">SUM(Q13/$C13)</f>
        <v>0</v>
      </c>
    </row>
    <row r="14" spans="1:18" s="9" customFormat="1" ht="15" x14ac:dyDescent="0.25">
      <c r="A14" s="55" t="s">
        <v>15</v>
      </c>
      <c r="B14" s="56">
        <v>67</v>
      </c>
      <c r="C14" s="56">
        <v>66</v>
      </c>
      <c r="D14" s="57">
        <f t="shared" si="0"/>
        <v>0.9850746268656716</v>
      </c>
      <c r="E14" s="58">
        <v>55</v>
      </c>
      <c r="F14" s="59">
        <f t="shared" si="1"/>
        <v>0.83333333333333337</v>
      </c>
      <c r="G14" s="58">
        <v>15</v>
      </c>
      <c r="H14" s="59">
        <f t="shared" si="2"/>
        <v>0.22727272727272727</v>
      </c>
      <c r="I14" s="58">
        <v>2</v>
      </c>
      <c r="J14" s="59">
        <f t="shared" si="3"/>
        <v>3.0303030303030304E-2</v>
      </c>
      <c r="K14" s="58">
        <v>1</v>
      </c>
      <c r="L14" s="59">
        <f t="shared" si="4"/>
        <v>1.5151515151515152E-2</v>
      </c>
      <c r="M14" s="58">
        <v>0</v>
      </c>
      <c r="N14" s="59">
        <f t="shared" si="5"/>
        <v>0</v>
      </c>
      <c r="O14" s="58">
        <v>0</v>
      </c>
      <c r="P14" s="59">
        <f t="shared" si="6"/>
        <v>0</v>
      </c>
      <c r="Q14" s="58">
        <v>0</v>
      </c>
      <c r="R14" s="59">
        <f t="shared" si="7"/>
        <v>0</v>
      </c>
    </row>
    <row r="15" spans="1:18" s="9" customFormat="1" ht="15" x14ac:dyDescent="0.25">
      <c r="A15" s="107" t="s">
        <v>16</v>
      </c>
      <c r="B15" s="108">
        <v>10</v>
      </c>
      <c r="C15" s="108">
        <v>10</v>
      </c>
      <c r="D15" s="109">
        <f t="shared" si="0"/>
        <v>1</v>
      </c>
      <c r="E15" s="110">
        <v>7</v>
      </c>
      <c r="F15" s="111">
        <f t="shared" si="1"/>
        <v>0.7</v>
      </c>
      <c r="G15" s="110">
        <v>3</v>
      </c>
      <c r="H15" s="111">
        <f t="shared" si="2"/>
        <v>0.3</v>
      </c>
      <c r="I15" s="110">
        <v>1</v>
      </c>
      <c r="J15" s="111">
        <f t="shared" si="3"/>
        <v>0.1</v>
      </c>
      <c r="K15" s="110">
        <v>1</v>
      </c>
      <c r="L15" s="111">
        <f t="shared" si="4"/>
        <v>0.1</v>
      </c>
      <c r="M15" s="110">
        <v>0</v>
      </c>
      <c r="N15" s="111">
        <f t="shared" si="5"/>
        <v>0</v>
      </c>
      <c r="O15" s="110">
        <v>0</v>
      </c>
      <c r="P15" s="111">
        <f t="shared" si="6"/>
        <v>0</v>
      </c>
      <c r="Q15" s="110">
        <v>0</v>
      </c>
      <c r="R15" s="111">
        <f t="shared" si="7"/>
        <v>0</v>
      </c>
    </row>
    <row r="16" spans="1:18" s="9" customFormat="1" ht="15" x14ac:dyDescent="0.25">
      <c r="A16" s="55" t="s">
        <v>17</v>
      </c>
      <c r="B16" s="56">
        <v>349</v>
      </c>
      <c r="C16" s="56">
        <v>343</v>
      </c>
      <c r="D16" s="57">
        <f t="shared" si="0"/>
        <v>0.98280802292263614</v>
      </c>
      <c r="E16" s="58">
        <v>261</v>
      </c>
      <c r="F16" s="59">
        <f t="shared" si="1"/>
        <v>0.76093294460641403</v>
      </c>
      <c r="G16" s="58">
        <v>75</v>
      </c>
      <c r="H16" s="59">
        <f t="shared" si="2"/>
        <v>0.21865889212827988</v>
      </c>
      <c r="I16" s="58">
        <v>15</v>
      </c>
      <c r="J16" s="59">
        <f t="shared" si="3"/>
        <v>4.3731778425655975E-2</v>
      </c>
      <c r="K16" s="58">
        <v>12</v>
      </c>
      <c r="L16" s="59">
        <f t="shared" si="4"/>
        <v>3.4985422740524783E-2</v>
      </c>
      <c r="M16" s="58">
        <v>4</v>
      </c>
      <c r="N16" s="59">
        <f t="shared" si="5"/>
        <v>1.1661807580174927E-2</v>
      </c>
      <c r="O16" s="58">
        <v>11</v>
      </c>
      <c r="P16" s="59">
        <f t="shared" si="6"/>
        <v>3.2069970845481049E-2</v>
      </c>
      <c r="Q16" s="58">
        <v>14</v>
      </c>
      <c r="R16" s="59">
        <f t="shared" si="7"/>
        <v>4.0816326530612242E-2</v>
      </c>
    </row>
    <row r="17" spans="1:18" s="9" customFormat="1" ht="15" x14ac:dyDescent="0.25">
      <c r="A17" s="107" t="s">
        <v>18</v>
      </c>
      <c r="B17" s="108">
        <v>6</v>
      </c>
      <c r="C17" s="108">
        <v>2</v>
      </c>
      <c r="D17" s="109">
        <f t="shared" si="0"/>
        <v>0.33333333333333331</v>
      </c>
      <c r="E17" s="110">
        <v>2</v>
      </c>
      <c r="F17" s="111">
        <f t="shared" si="1"/>
        <v>1</v>
      </c>
      <c r="G17" s="110">
        <v>1</v>
      </c>
      <c r="H17" s="111">
        <f t="shared" si="2"/>
        <v>0.5</v>
      </c>
      <c r="I17" s="110">
        <v>0</v>
      </c>
      <c r="J17" s="111">
        <f t="shared" si="3"/>
        <v>0</v>
      </c>
      <c r="K17" s="110">
        <v>0</v>
      </c>
      <c r="L17" s="111">
        <f t="shared" si="4"/>
        <v>0</v>
      </c>
      <c r="M17" s="110">
        <v>0</v>
      </c>
      <c r="N17" s="111">
        <f t="shared" si="5"/>
        <v>0</v>
      </c>
      <c r="O17" s="110">
        <v>0</v>
      </c>
      <c r="P17" s="111">
        <f t="shared" si="6"/>
        <v>0</v>
      </c>
      <c r="Q17" s="110">
        <v>0</v>
      </c>
      <c r="R17" s="111">
        <f t="shared" si="7"/>
        <v>0</v>
      </c>
    </row>
    <row r="18" spans="1:18" s="9" customFormat="1" ht="15" x14ac:dyDescent="0.25">
      <c r="A18" s="55" t="s">
        <v>19</v>
      </c>
      <c r="B18" s="56">
        <v>83</v>
      </c>
      <c r="C18" s="56">
        <v>83</v>
      </c>
      <c r="D18" s="57">
        <f t="shared" si="0"/>
        <v>1</v>
      </c>
      <c r="E18" s="58">
        <v>30</v>
      </c>
      <c r="F18" s="59">
        <f t="shared" si="1"/>
        <v>0.36144578313253012</v>
      </c>
      <c r="G18" s="58">
        <v>43</v>
      </c>
      <c r="H18" s="59">
        <f t="shared" si="2"/>
        <v>0.51807228915662651</v>
      </c>
      <c r="I18" s="58">
        <v>14</v>
      </c>
      <c r="J18" s="59">
        <f t="shared" si="3"/>
        <v>0.16867469879518071</v>
      </c>
      <c r="K18" s="58">
        <v>3</v>
      </c>
      <c r="L18" s="59">
        <f t="shared" si="4"/>
        <v>3.614457831325301E-2</v>
      </c>
      <c r="M18" s="58">
        <v>0</v>
      </c>
      <c r="N18" s="59">
        <f t="shared" si="5"/>
        <v>0</v>
      </c>
      <c r="O18" s="58">
        <v>0</v>
      </c>
      <c r="P18" s="59">
        <f t="shared" si="6"/>
        <v>0</v>
      </c>
      <c r="Q18" s="58">
        <v>0</v>
      </c>
      <c r="R18" s="59">
        <f t="shared" si="7"/>
        <v>0</v>
      </c>
    </row>
    <row r="19" spans="1:18" s="9" customFormat="1" ht="15" x14ac:dyDescent="0.25">
      <c r="A19" s="107" t="s">
        <v>20</v>
      </c>
      <c r="B19" s="108">
        <v>45</v>
      </c>
      <c r="C19" s="108">
        <v>44</v>
      </c>
      <c r="D19" s="109">
        <f t="shared" si="0"/>
        <v>0.97777777777777775</v>
      </c>
      <c r="E19" s="110">
        <v>26</v>
      </c>
      <c r="F19" s="111">
        <f t="shared" si="1"/>
        <v>0.59090909090909094</v>
      </c>
      <c r="G19" s="110">
        <v>7</v>
      </c>
      <c r="H19" s="111">
        <f t="shared" si="2"/>
        <v>0.15909090909090909</v>
      </c>
      <c r="I19" s="110">
        <v>6</v>
      </c>
      <c r="J19" s="111">
        <f t="shared" si="3"/>
        <v>0.13636363636363635</v>
      </c>
      <c r="K19" s="110">
        <v>5</v>
      </c>
      <c r="L19" s="111">
        <f t="shared" si="4"/>
        <v>0.11363636363636363</v>
      </c>
      <c r="M19" s="110">
        <v>1</v>
      </c>
      <c r="N19" s="111">
        <f t="shared" si="5"/>
        <v>2.2727272727272728E-2</v>
      </c>
      <c r="O19" s="110">
        <v>1</v>
      </c>
      <c r="P19" s="111">
        <f t="shared" si="6"/>
        <v>2.2727272727272728E-2</v>
      </c>
      <c r="Q19" s="110">
        <v>0</v>
      </c>
      <c r="R19" s="111">
        <f t="shared" si="7"/>
        <v>0</v>
      </c>
    </row>
    <row r="20" spans="1:18" s="9" customFormat="1" ht="15" x14ac:dyDescent="0.25">
      <c r="A20" s="55" t="s">
        <v>21</v>
      </c>
      <c r="B20" s="56">
        <v>566</v>
      </c>
      <c r="C20" s="56">
        <v>522</v>
      </c>
      <c r="D20" s="57">
        <f t="shared" si="0"/>
        <v>0.92226148409893993</v>
      </c>
      <c r="E20" s="58">
        <v>334</v>
      </c>
      <c r="F20" s="59">
        <f t="shared" si="1"/>
        <v>0.63984674329501912</v>
      </c>
      <c r="G20" s="58">
        <v>135</v>
      </c>
      <c r="H20" s="59">
        <f t="shared" si="2"/>
        <v>0.25862068965517243</v>
      </c>
      <c r="I20" s="58">
        <v>37</v>
      </c>
      <c r="J20" s="59">
        <f t="shared" si="3"/>
        <v>7.0881226053639848E-2</v>
      </c>
      <c r="K20" s="58">
        <v>50</v>
      </c>
      <c r="L20" s="59">
        <f t="shared" si="4"/>
        <v>9.5785440613026823E-2</v>
      </c>
      <c r="M20" s="58">
        <v>6</v>
      </c>
      <c r="N20" s="59">
        <f t="shared" si="5"/>
        <v>1.1494252873563218E-2</v>
      </c>
      <c r="O20" s="58">
        <v>0</v>
      </c>
      <c r="P20" s="59">
        <f t="shared" si="6"/>
        <v>0</v>
      </c>
      <c r="Q20" s="58">
        <v>0</v>
      </c>
      <c r="R20" s="59">
        <f t="shared" si="7"/>
        <v>0</v>
      </c>
    </row>
    <row r="21" spans="1:18" s="9" customFormat="1" ht="15" x14ac:dyDescent="0.25">
      <c r="A21" s="107" t="s">
        <v>22</v>
      </c>
      <c r="B21" s="108">
        <v>17</v>
      </c>
      <c r="C21" s="108">
        <v>17</v>
      </c>
      <c r="D21" s="109">
        <f t="shared" si="0"/>
        <v>1</v>
      </c>
      <c r="E21" s="110">
        <v>10</v>
      </c>
      <c r="F21" s="111">
        <f t="shared" si="1"/>
        <v>0.58823529411764708</v>
      </c>
      <c r="G21" s="110">
        <v>5</v>
      </c>
      <c r="H21" s="111">
        <f t="shared" si="2"/>
        <v>0.29411764705882354</v>
      </c>
      <c r="I21" s="110">
        <v>3</v>
      </c>
      <c r="J21" s="111">
        <f t="shared" si="3"/>
        <v>0.17647058823529413</v>
      </c>
      <c r="K21" s="110">
        <v>0</v>
      </c>
      <c r="L21" s="111">
        <f t="shared" si="4"/>
        <v>0</v>
      </c>
      <c r="M21" s="110">
        <v>0</v>
      </c>
      <c r="N21" s="111">
        <f t="shared" si="5"/>
        <v>0</v>
      </c>
      <c r="O21" s="110">
        <v>0</v>
      </c>
      <c r="P21" s="111">
        <f t="shared" si="6"/>
        <v>0</v>
      </c>
      <c r="Q21" s="110">
        <v>0</v>
      </c>
      <c r="R21" s="111">
        <f t="shared" si="7"/>
        <v>0</v>
      </c>
    </row>
    <row r="22" spans="1:18" s="9" customFormat="1" ht="15" x14ac:dyDescent="0.25">
      <c r="A22" s="55" t="s">
        <v>23</v>
      </c>
      <c r="B22" s="56">
        <v>275</v>
      </c>
      <c r="C22" s="56">
        <v>272</v>
      </c>
      <c r="D22" s="57">
        <f t="shared" si="0"/>
        <v>0.98909090909090913</v>
      </c>
      <c r="E22" s="58">
        <v>222</v>
      </c>
      <c r="F22" s="59">
        <f t="shared" si="1"/>
        <v>0.81617647058823528</v>
      </c>
      <c r="G22" s="58">
        <v>41</v>
      </c>
      <c r="H22" s="59">
        <f t="shared" si="2"/>
        <v>0.15073529411764705</v>
      </c>
      <c r="I22" s="58">
        <v>17</v>
      </c>
      <c r="J22" s="59">
        <f t="shared" si="3"/>
        <v>6.25E-2</v>
      </c>
      <c r="K22" s="58">
        <v>13</v>
      </c>
      <c r="L22" s="59">
        <f t="shared" si="4"/>
        <v>4.779411764705882E-2</v>
      </c>
      <c r="M22" s="58">
        <v>1</v>
      </c>
      <c r="N22" s="59">
        <f t="shared" si="5"/>
        <v>3.6764705882352941E-3</v>
      </c>
      <c r="O22" s="58">
        <v>1</v>
      </c>
      <c r="P22" s="59">
        <f t="shared" si="6"/>
        <v>3.6764705882352941E-3</v>
      </c>
      <c r="Q22" s="58">
        <v>0</v>
      </c>
      <c r="R22" s="59">
        <f t="shared" si="7"/>
        <v>0</v>
      </c>
    </row>
    <row r="23" spans="1:18" s="9" customFormat="1" ht="15" x14ac:dyDescent="0.25">
      <c r="A23" s="107" t="s">
        <v>24</v>
      </c>
      <c r="B23" s="108">
        <v>37</v>
      </c>
      <c r="C23" s="108">
        <v>37</v>
      </c>
      <c r="D23" s="109">
        <f t="shared" si="0"/>
        <v>1</v>
      </c>
      <c r="E23" s="110">
        <v>21</v>
      </c>
      <c r="F23" s="111">
        <f t="shared" si="1"/>
        <v>0.56756756756756754</v>
      </c>
      <c r="G23" s="110">
        <v>11</v>
      </c>
      <c r="H23" s="111">
        <f t="shared" si="2"/>
        <v>0.29729729729729731</v>
      </c>
      <c r="I23" s="110">
        <v>7</v>
      </c>
      <c r="J23" s="111">
        <f t="shared" si="3"/>
        <v>0.1891891891891892</v>
      </c>
      <c r="K23" s="110">
        <v>3</v>
      </c>
      <c r="L23" s="111">
        <f t="shared" si="4"/>
        <v>8.1081081081081086E-2</v>
      </c>
      <c r="M23" s="110">
        <v>0</v>
      </c>
      <c r="N23" s="111">
        <f t="shared" si="5"/>
        <v>0</v>
      </c>
      <c r="O23" s="110">
        <v>0</v>
      </c>
      <c r="P23" s="111">
        <f t="shared" si="6"/>
        <v>0</v>
      </c>
      <c r="Q23" s="110">
        <v>0</v>
      </c>
      <c r="R23" s="111">
        <f t="shared" si="7"/>
        <v>0</v>
      </c>
    </row>
    <row r="24" spans="1:18" s="9" customFormat="1" ht="15" x14ac:dyDescent="0.25">
      <c r="A24" s="55" t="s">
        <v>25</v>
      </c>
      <c r="B24" s="56">
        <v>58</v>
      </c>
      <c r="C24" s="56">
        <v>55</v>
      </c>
      <c r="D24" s="57">
        <f t="shared" si="0"/>
        <v>0.94827586206896552</v>
      </c>
      <c r="E24" s="58">
        <v>47</v>
      </c>
      <c r="F24" s="59">
        <f t="shared" si="1"/>
        <v>0.8545454545454545</v>
      </c>
      <c r="G24" s="58">
        <v>10</v>
      </c>
      <c r="H24" s="59">
        <f t="shared" si="2"/>
        <v>0.18181818181818182</v>
      </c>
      <c r="I24" s="58">
        <v>2</v>
      </c>
      <c r="J24" s="59">
        <f t="shared" si="3"/>
        <v>3.6363636363636362E-2</v>
      </c>
      <c r="K24" s="58">
        <v>1</v>
      </c>
      <c r="L24" s="59">
        <f t="shared" si="4"/>
        <v>1.8181818181818181E-2</v>
      </c>
      <c r="M24" s="58">
        <v>0</v>
      </c>
      <c r="N24" s="59">
        <f t="shared" si="5"/>
        <v>0</v>
      </c>
      <c r="O24" s="58">
        <v>3</v>
      </c>
      <c r="P24" s="59">
        <f t="shared" si="6"/>
        <v>5.4545454545454543E-2</v>
      </c>
      <c r="Q24" s="58">
        <v>0</v>
      </c>
      <c r="R24" s="59">
        <f t="shared" si="7"/>
        <v>0</v>
      </c>
    </row>
    <row r="25" spans="1:18" s="9" customFormat="1" ht="15" x14ac:dyDescent="0.25">
      <c r="A25" s="107" t="s">
        <v>26</v>
      </c>
      <c r="B25" s="108">
        <v>27</v>
      </c>
      <c r="C25" s="108">
        <v>27</v>
      </c>
      <c r="D25" s="109">
        <f t="shared" si="0"/>
        <v>1</v>
      </c>
      <c r="E25" s="110">
        <v>24</v>
      </c>
      <c r="F25" s="111">
        <f t="shared" si="1"/>
        <v>0.88888888888888884</v>
      </c>
      <c r="G25" s="110">
        <v>10</v>
      </c>
      <c r="H25" s="111">
        <f t="shared" si="2"/>
        <v>0.37037037037037035</v>
      </c>
      <c r="I25" s="110">
        <v>0</v>
      </c>
      <c r="J25" s="111">
        <f t="shared" si="3"/>
        <v>0</v>
      </c>
      <c r="K25" s="110">
        <v>0</v>
      </c>
      <c r="L25" s="111">
        <f t="shared" si="4"/>
        <v>0</v>
      </c>
      <c r="M25" s="110">
        <v>0</v>
      </c>
      <c r="N25" s="111">
        <f t="shared" si="5"/>
        <v>0</v>
      </c>
      <c r="O25" s="110">
        <v>0</v>
      </c>
      <c r="P25" s="111">
        <f t="shared" si="6"/>
        <v>0</v>
      </c>
      <c r="Q25" s="110">
        <v>0</v>
      </c>
      <c r="R25" s="111">
        <f t="shared" si="7"/>
        <v>0</v>
      </c>
    </row>
    <row r="26" spans="1:18" s="9" customFormat="1" ht="15" x14ac:dyDescent="0.25">
      <c r="A26" s="55" t="s">
        <v>27</v>
      </c>
      <c r="B26" s="56">
        <v>13</v>
      </c>
      <c r="C26" s="56">
        <v>13</v>
      </c>
      <c r="D26" s="57">
        <f t="shared" si="0"/>
        <v>1</v>
      </c>
      <c r="E26" s="58">
        <v>9</v>
      </c>
      <c r="F26" s="59">
        <f t="shared" si="1"/>
        <v>0.69230769230769229</v>
      </c>
      <c r="G26" s="58">
        <v>3</v>
      </c>
      <c r="H26" s="59">
        <f t="shared" si="2"/>
        <v>0.23076923076923078</v>
      </c>
      <c r="I26" s="58">
        <v>0</v>
      </c>
      <c r="J26" s="59">
        <f t="shared" si="3"/>
        <v>0</v>
      </c>
      <c r="K26" s="58">
        <v>1</v>
      </c>
      <c r="L26" s="59">
        <f t="shared" si="4"/>
        <v>7.6923076923076927E-2</v>
      </c>
      <c r="M26" s="58">
        <v>1</v>
      </c>
      <c r="N26" s="59">
        <f t="shared" si="5"/>
        <v>7.6923076923076927E-2</v>
      </c>
      <c r="O26" s="58">
        <v>1</v>
      </c>
      <c r="P26" s="59">
        <f t="shared" si="6"/>
        <v>7.6923076923076927E-2</v>
      </c>
      <c r="Q26" s="58">
        <v>0</v>
      </c>
      <c r="R26" s="59">
        <f t="shared" si="7"/>
        <v>0</v>
      </c>
    </row>
    <row r="27" spans="1:18" s="9" customFormat="1" ht="15" x14ac:dyDescent="0.25">
      <c r="A27" s="107" t="s">
        <v>113</v>
      </c>
      <c r="B27" s="108">
        <v>30</v>
      </c>
      <c r="C27" s="108">
        <v>25</v>
      </c>
      <c r="D27" s="109">
        <f t="shared" si="0"/>
        <v>0.83333333333333337</v>
      </c>
      <c r="E27" s="110">
        <v>8</v>
      </c>
      <c r="F27" s="111">
        <f t="shared" si="1"/>
        <v>0.32</v>
      </c>
      <c r="G27" s="110">
        <v>17</v>
      </c>
      <c r="H27" s="111">
        <f t="shared" si="2"/>
        <v>0.68</v>
      </c>
      <c r="I27" s="110">
        <v>1</v>
      </c>
      <c r="J27" s="111">
        <f t="shared" si="3"/>
        <v>0.04</v>
      </c>
      <c r="K27" s="110">
        <v>0</v>
      </c>
      <c r="L27" s="111">
        <f t="shared" si="4"/>
        <v>0</v>
      </c>
      <c r="M27" s="110">
        <v>0</v>
      </c>
      <c r="N27" s="111">
        <f t="shared" si="5"/>
        <v>0</v>
      </c>
      <c r="O27" s="110">
        <v>0</v>
      </c>
      <c r="P27" s="111">
        <f t="shared" si="6"/>
        <v>0</v>
      </c>
      <c r="Q27" s="110">
        <v>0</v>
      </c>
      <c r="R27" s="111">
        <f t="shared" si="7"/>
        <v>0</v>
      </c>
    </row>
    <row r="28" spans="1:18" s="9" customFormat="1" ht="15" x14ac:dyDescent="0.25">
      <c r="A28" s="55" t="s">
        <v>28</v>
      </c>
      <c r="B28" s="56">
        <v>0</v>
      </c>
      <c r="C28" s="56">
        <v>0</v>
      </c>
      <c r="D28" s="57" t="s">
        <v>29</v>
      </c>
      <c r="E28" s="58">
        <v>0</v>
      </c>
      <c r="F28" s="59" t="s">
        <v>29</v>
      </c>
      <c r="G28" s="58">
        <v>0</v>
      </c>
      <c r="H28" s="59" t="s">
        <v>29</v>
      </c>
      <c r="I28" s="58">
        <v>0</v>
      </c>
      <c r="J28" s="59" t="s">
        <v>29</v>
      </c>
      <c r="K28" s="58">
        <v>0</v>
      </c>
      <c r="L28" s="59" t="s">
        <v>29</v>
      </c>
      <c r="M28" s="58">
        <v>0</v>
      </c>
      <c r="N28" s="59" t="s">
        <v>29</v>
      </c>
      <c r="O28" s="58">
        <v>0</v>
      </c>
      <c r="P28" s="59" t="s">
        <v>29</v>
      </c>
      <c r="Q28" s="58">
        <v>0</v>
      </c>
      <c r="R28" s="59" t="s">
        <v>29</v>
      </c>
    </row>
    <row r="29" spans="1:18" s="9" customFormat="1" ht="15" x14ac:dyDescent="0.25">
      <c r="A29" s="107" t="s">
        <v>114</v>
      </c>
      <c r="B29" s="108">
        <v>5</v>
      </c>
      <c r="C29" s="108">
        <v>5</v>
      </c>
      <c r="D29" s="109">
        <f t="shared" ref="D29:D34" si="16">SUM(C29/B29)</f>
        <v>1</v>
      </c>
      <c r="E29" s="110">
        <v>5</v>
      </c>
      <c r="F29" s="111">
        <f t="shared" ref="F29:F34" si="17">SUM(E29/$C29)</f>
        <v>1</v>
      </c>
      <c r="G29" s="110">
        <v>2</v>
      </c>
      <c r="H29" s="111">
        <f t="shared" ref="H29:H34" si="18">SUM(G29/$C29)</f>
        <v>0.4</v>
      </c>
      <c r="I29" s="110">
        <v>0</v>
      </c>
      <c r="J29" s="111">
        <f t="shared" ref="J29:J34" si="19">SUM(I29/$C29)</f>
        <v>0</v>
      </c>
      <c r="K29" s="110">
        <v>0</v>
      </c>
      <c r="L29" s="111">
        <f t="shared" ref="L29:L34" si="20">SUM(K29/$C29)</f>
        <v>0</v>
      </c>
      <c r="M29" s="110">
        <v>0</v>
      </c>
      <c r="N29" s="111">
        <f t="shared" ref="N29:N34" si="21">SUM(M29/$C29)</f>
        <v>0</v>
      </c>
      <c r="O29" s="110">
        <v>0</v>
      </c>
      <c r="P29" s="111">
        <f t="shared" ref="P29:P34" si="22">SUM(O29/$C29)</f>
        <v>0</v>
      </c>
      <c r="Q29" s="110">
        <v>0</v>
      </c>
      <c r="R29" s="111">
        <f t="shared" ref="R29:R34" si="23">SUM(Q29/$C29)</f>
        <v>0</v>
      </c>
    </row>
    <row r="30" spans="1:18" s="9" customFormat="1" ht="15" x14ac:dyDescent="0.25">
      <c r="A30" s="55" t="s">
        <v>30</v>
      </c>
      <c r="B30" s="56">
        <v>11</v>
      </c>
      <c r="C30" s="56">
        <v>11</v>
      </c>
      <c r="D30" s="57">
        <f t="shared" si="16"/>
        <v>1</v>
      </c>
      <c r="E30" s="58">
        <v>3</v>
      </c>
      <c r="F30" s="59">
        <f t="shared" si="17"/>
        <v>0.27272727272727271</v>
      </c>
      <c r="G30" s="58">
        <v>11</v>
      </c>
      <c r="H30" s="59">
        <f t="shared" si="18"/>
        <v>1</v>
      </c>
      <c r="I30" s="58">
        <v>0</v>
      </c>
      <c r="J30" s="59">
        <f t="shared" si="19"/>
        <v>0</v>
      </c>
      <c r="K30" s="58">
        <v>0</v>
      </c>
      <c r="L30" s="59">
        <f t="shared" si="20"/>
        <v>0</v>
      </c>
      <c r="M30" s="58">
        <v>0</v>
      </c>
      <c r="N30" s="59">
        <f t="shared" si="21"/>
        <v>0</v>
      </c>
      <c r="O30" s="58">
        <v>0</v>
      </c>
      <c r="P30" s="59">
        <f t="shared" si="22"/>
        <v>0</v>
      </c>
      <c r="Q30" s="58">
        <v>0</v>
      </c>
      <c r="R30" s="59">
        <f t="shared" si="23"/>
        <v>0</v>
      </c>
    </row>
    <row r="31" spans="1:18" s="9" customFormat="1" ht="15" x14ac:dyDescent="0.25">
      <c r="A31" s="107" t="s">
        <v>115</v>
      </c>
      <c r="B31" s="108">
        <v>38</v>
      </c>
      <c r="C31" s="108">
        <v>38</v>
      </c>
      <c r="D31" s="109">
        <f t="shared" si="16"/>
        <v>1</v>
      </c>
      <c r="E31" s="110">
        <v>11</v>
      </c>
      <c r="F31" s="111">
        <f t="shared" si="17"/>
        <v>0.28947368421052633</v>
      </c>
      <c r="G31" s="110">
        <v>30</v>
      </c>
      <c r="H31" s="111">
        <f t="shared" si="18"/>
        <v>0.78947368421052633</v>
      </c>
      <c r="I31" s="110">
        <v>0</v>
      </c>
      <c r="J31" s="111">
        <f t="shared" si="19"/>
        <v>0</v>
      </c>
      <c r="K31" s="110">
        <v>0</v>
      </c>
      <c r="L31" s="111">
        <f t="shared" si="20"/>
        <v>0</v>
      </c>
      <c r="M31" s="110">
        <v>0</v>
      </c>
      <c r="N31" s="111">
        <f t="shared" si="21"/>
        <v>0</v>
      </c>
      <c r="O31" s="110">
        <v>0</v>
      </c>
      <c r="P31" s="111">
        <f t="shared" si="22"/>
        <v>0</v>
      </c>
      <c r="Q31" s="110">
        <v>0</v>
      </c>
      <c r="R31" s="111">
        <f t="shared" si="23"/>
        <v>0</v>
      </c>
    </row>
    <row r="32" spans="1:18" s="9" customFormat="1" ht="15" x14ac:dyDescent="0.25">
      <c r="A32" s="55" t="s">
        <v>31</v>
      </c>
      <c r="B32" s="56">
        <v>63</v>
      </c>
      <c r="C32" s="56">
        <v>63</v>
      </c>
      <c r="D32" s="57">
        <f t="shared" si="16"/>
        <v>1</v>
      </c>
      <c r="E32" s="58">
        <v>39</v>
      </c>
      <c r="F32" s="59">
        <f t="shared" si="17"/>
        <v>0.61904761904761907</v>
      </c>
      <c r="G32" s="58">
        <v>21</v>
      </c>
      <c r="H32" s="59">
        <f t="shared" si="18"/>
        <v>0.33333333333333331</v>
      </c>
      <c r="I32" s="58">
        <v>6</v>
      </c>
      <c r="J32" s="59">
        <f t="shared" si="19"/>
        <v>9.5238095238095233E-2</v>
      </c>
      <c r="K32" s="58">
        <v>3</v>
      </c>
      <c r="L32" s="59">
        <f t="shared" si="20"/>
        <v>4.7619047619047616E-2</v>
      </c>
      <c r="M32" s="58">
        <v>0</v>
      </c>
      <c r="N32" s="59">
        <f t="shared" si="21"/>
        <v>0</v>
      </c>
      <c r="O32" s="58">
        <v>1</v>
      </c>
      <c r="P32" s="59">
        <f t="shared" si="22"/>
        <v>1.5873015873015872E-2</v>
      </c>
      <c r="Q32" s="58">
        <v>0</v>
      </c>
      <c r="R32" s="59">
        <f t="shared" si="23"/>
        <v>0</v>
      </c>
    </row>
    <row r="33" spans="1:33" s="9" customFormat="1" ht="15" x14ac:dyDescent="0.25">
      <c r="A33" s="107" t="s">
        <v>32</v>
      </c>
      <c r="B33" s="108">
        <v>216</v>
      </c>
      <c r="C33" s="108">
        <v>216</v>
      </c>
      <c r="D33" s="109">
        <f t="shared" si="16"/>
        <v>1</v>
      </c>
      <c r="E33" s="110">
        <v>188</v>
      </c>
      <c r="F33" s="111">
        <f t="shared" si="17"/>
        <v>0.87037037037037035</v>
      </c>
      <c r="G33" s="110">
        <v>39</v>
      </c>
      <c r="H33" s="111">
        <f t="shared" si="18"/>
        <v>0.18055555555555555</v>
      </c>
      <c r="I33" s="110">
        <v>10</v>
      </c>
      <c r="J33" s="111">
        <f t="shared" si="19"/>
        <v>4.6296296296296294E-2</v>
      </c>
      <c r="K33" s="110">
        <v>12</v>
      </c>
      <c r="L33" s="111">
        <f t="shared" si="20"/>
        <v>5.5555555555555552E-2</v>
      </c>
      <c r="M33" s="110">
        <v>1</v>
      </c>
      <c r="N33" s="111">
        <f t="shared" si="21"/>
        <v>4.6296296296296294E-3</v>
      </c>
      <c r="O33" s="110">
        <v>3</v>
      </c>
      <c r="P33" s="111">
        <f t="shared" si="22"/>
        <v>1.3888888888888888E-2</v>
      </c>
      <c r="Q33" s="110">
        <v>0</v>
      </c>
      <c r="R33" s="111">
        <f t="shared" si="23"/>
        <v>0</v>
      </c>
    </row>
    <row r="34" spans="1:33" s="9" customFormat="1" ht="15" x14ac:dyDescent="0.25">
      <c r="A34" s="60" t="s">
        <v>111</v>
      </c>
      <c r="B34" s="61">
        <v>5</v>
      </c>
      <c r="C34" s="61">
        <v>5</v>
      </c>
      <c r="D34" s="62">
        <f t="shared" si="16"/>
        <v>1</v>
      </c>
      <c r="E34" s="63">
        <v>5</v>
      </c>
      <c r="F34" s="64">
        <f t="shared" si="17"/>
        <v>1</v>
      </c>
      <c r="G34" s="63">
        <v>0</v>
      </c>
      <c r="H34" s="64">
        <f t="shared" si="18"/>
        <v>0</v>
      </c>
      <c r="I34" s="63">
        <v>0</v>
      </c>
      <c r="J34" s="64">
        <f t="shared" si="19"/>
        <v>0</v>
      </c>
      <c r="K34" s="63">
        <v>0</v>
      </c>
      <c r="L34" s="64">
        <f t="shared" si="20"/>
        <v>0</v>
      </c>
      <c r="M34" s="63">
        <v>0</v>
      </c>
      <c r="N34" s="64">
        <f t="shared" si="21"/>
        <v>0</v>
      </c>
      <c r="O34" s="63">
        <v>0</v>
      </c>
      <c r="P34" s="64">
        <f t="shared" si="22"/>
        <v>0</v>
      </c>
      <c r="Q34" s="63">
        <v>0</v>
      </c>
      <c r="R34" s="64">
        <f t="shared" si="23"/>
        <v>0</v>
      </c>
    </row>
    <row r="35" spans="1:33" ht="15" x14ac:dyDescent="0.25">
      <c r="B35"/>
      <c r="C35"/>
      <c r="D35" s="65"/>
      <c r="E35" s="65"/>
      <c r="F35"/>
      <c r="G35" s="65"/>
      <c r="H35" s="65"/>
      <c r="I35" s="65"/>
      <c r="J35"/>
      <c r="K35" s="65"/>
      <c r="L35" s="65"/>
      <c r="M35" s="65"/>
      <c r="N35"/>
      <c r="O35" s="65"/>
      <c r="P35" s="65"/>
      <c r="Q35" s="65"/>
      <c r="R35"/>
      <c r="S35" s="65"/>
      <c r="T35" s="65"/>
      <c r="U35" s="65"/>
      <c r="V35"/>
      <c r="W35" s="65"/>
      <c r="X35" s="65"/>
      <c r="Y35" s="65"/>
      <c r="Z35"/>
      <c r="AA35" s="65"/>
      <c r="AB35" s="65"/>
      <c r="AC35" s="65"/>
      <c r="AD35"/>
      <c r="AE35" s="65"/>
      <c r="AF35" s="65"/>
      <c r="AG35" s="65"/>
    </row>
    <row r="36" spans="1:33" ht="32.25" customHeight="1" x14ac:dyDescent="0.25">
      <c r="A36" s="96" t="s">
        <v>33</v>
      </c>
      <c r="B36" s="96"/>
      <c r="C36" s="96"/>
      <c r="D36" s="96"/>
      <c r="E36" s="96"/>
      <c r="F36" s="96"/>
      <c r="G36" s="96"/>
      <c r="H36" s="96"/>
      <c r="I36" s="96"/>
      <c r="J36" s="96"/>
      <c r="K36" s="96"/>
      <c r="L36" s="96"/>
      <c r="M36" s="96"/>
      <c r="N36" s="96"/>
      <c r="O36" s="96"/>
      <c r="P36" s="96"/>
      <c r="Q36" s="96"/>
      <c r="R36" s="96"/>
      <c r="S36" s="65"/>
      <c r="T36" s="65"/>
      <c r="U36" s="65"/>
      <c r="V36"/>
      <c r="W36" s="65"/>
      <c r="X36" s="65"/>
      <c r="Y36" s="65"/>
      <c r="Z36"/>
      <c r="AA36" s="65"/>
      <c r="AB36" s="65"/>
      <c r="AC36" s="65"/>
      <c r="AD36"/>
      <c r="AE36" s="65"/>
      <c r="AF36" s="65"/>
      <c r="AG36" s="65"/>
    </row>
    <row r="37" spans="1:33" ht="15" x14ac:dyDescent="0.25">
      <c r="B37"/>
      <c r="C37"/>
      <c r="D37" s="65"/>
      <c r="E37" s="65"/>
      <c r="F37"/>
      <c r="G37" s="65"/>
      <c r="H37" s="65"/>
      <c r="I37" s="65"/>
      <c r="J37"/>
      <c r="K37" s="65"/>
      <c r="L37" s="65"/>
      <c r="M37" s="65"/>
      <c r="N37"/>
      <c r="O37" s="65"/>
      <c r="P37" s="65"/>
      <c r="Q37" s="65"/>
      <c r="R37"/>
      <c r="S37" s="65"/>
      <c r="T37" s="65"/>
      <c r="U37" s="65"/>
      <c r="V37"/>
      <c r="W37" s="65"/>
      <c r="X37" s="65"/>
      <c r="Y37" s="65"/>
      <c r="Z37"/>
      <c r="AA37" s="65"/>
      <c r="AB37" s="65"/>
      <c r="AC37" s="65"/>
      <c r="AD37"/>
      <c r="AE37" s="65"/>
      <c r="AF37" s="65"/>
      <c r="AG37" s="65"/>
    </row>
    <row r="38" spans="1:33" ht="15" x14ac:dyDescent="0.25">
      <c r="B38"/>
      <c r="C38"/>
      <c r="D38" s="65"/>
      <c r="E38" s="65"/>
      <c r="F38"/>
      <c r="G38" s="65"/>
      <c r="H38" s="65"/>
      <c r="I38" s="65"/>
      <c r="J38"/>
      <c r="K38" s="65"/>
      <c r="L38" s="65"/>
      <c r="M38" s="65"/>
      <c r="N38"/>
      <c r="O38" s="65"/>
      <c r="P38" s="65"/>
      <c r="Q38" s="65"/>
      <c r="R38"/>
      <c r="S38" s="65"/>
      <c r="T38" s="65"/>
      <c r="U38" s="65"/>
      <c r="V38"/>
      <c r="W38" s="65"/>
      <c r="X38" s="65"/>
      <c r="Y38" s="65"/>
      <c r="Z38"/>
      <c r="AA38" s="65"/>
      <c r="AB38" s="65"/>
      <c r="AC38" s="65"/>
      <c r="AD38"/>
      <c r="AE38" s="65"/>
      <c r="AF38" s="65"/>
      <c r="AG38" s="65"/>
    </row>
    <row r="39" spans="1:33" ht="15" x14ac:dyDescent="0.25">
      <c r="B39"/>
      <c r="C39"/>
      <c r="D39" s="65"/>
      <c r="E39" s="65"/>
      <c r="F39"/>
      <c r="G39" s="65"/>
      <c r="H39" s="65"/>
      <c r="I39" s="65"/>
      <c r="J39"/>
      <c r="K39" s="65"/>
      <c r="L39" s="65"/>
      <c r="M39" s="65"/>
      <c r="N39"/>
      <c r="O39" s="65"/>
      <c r="P39" s="65"/>
      <c r="Q39" s="65"/>
      <c r="R39"/>
      <c r="S39" s="65"/>
      <c r="T39" s="65"/>
      <c r="U39" s="65"/>
      <c r="V39"/>
      <c r="W39" s="65"/>
      <c r="X39" s="65"/>
      <c r="Y39" s="65"/>
      <c r="Z39"/>
      <c r="AA39" s="65"/>
      <c r="AB39" s="65"/>
      <c r="AC39" s="65"/>
      <c r="AD39"/>
      <c r="AE39" s="65"/>
      <c r="AF39" s="65"/>
      <c r="AG39" s="65"/>
    </row>
    <row r="40" spans="1:33" ht="15" x14ac:dyDescent="0.25">
      <c r="B40"/>
      <c r="C40"/>
      <c r="D40" s="65"/>
      <c r="E40" s="65"/>
      <c r="F40"/>
      <c r="G40" s="65"/>
      <c r="H40" s="65"/>
      <c r="I40" s="65"/>
      <c r="J40"/>
      <c r="K40" s="65"/>
      <c r="L40" s="65"/>
      <c r="M40" s="65"/>
      <c r="N40"/>
      <c r="O40" s="65"/>
      <c r="P40" s="65"/>
      <c r="Q40" s="65"/>
      <c r="R40"/>
      <c r="S40" s="65"/>
      <c r="T40" s="65"/>
      <c r="U40" s="65"/>
      <c r="V40"/>
      <c r="W40" s="65"/>
      <c r="X40" s="65"/>
      <c r="Y40" s="65"/>
      <c r="Z40"/>
      <c r="AA40" s="65"/>
      <c r="AB40" s="65"/>
      <c r="AC40" s="65"/>
      <c r="AD40"/>
      <c r="AE40" s="65"/>
      <c r="AF40" s="65"/>
      <c r="AG40" s="65"/>
    </row>
    <row r="41" spans="1:33" ht="15" x14ac:dyDescent="0.25">
      <c r="B41"/>
      <c r="C41"/>
      <c r="D41" s="65"/>
      <c r="E41" s="65"/>
      <c r="F41"/>
      <c r="G41" s="65"/>
      <c r="H41" s="65"/>
      <c r="I41" s="65"/>
      <c r="J41"/>
      <c r="K41" s="65"/>
      <c r="L41" s="65"/>
      <c r="M41" s="65"/>
      <c r="N41"/>
      <c r="O41" s="65"/>
      <c r="P41" s="65"/>
      <c r="Q41" s="65"/>
      <c r="R41"/>
      <c r="S41" s="65"/>
      <c r="T41" s="65"/>
      <c r="U41" s="65"/>
      <c r="V41"/>
      <c r="W41" s="65"/>
      <c r="X41" s="65"/>
      <c r="Y41" s="65"/>
      <c r="Z41"/>
      <c r="AA41" s="65"/>
      <c r="AB41" s="65"/>
      <c r="AC41" s="65"/>
      <c r="AD41"/>
      <c r="AE41" s="65"/>
      <c r="AF41" s="65"/>
      <c r="AG41" s="65"/>
    </row>
    <row r="42" spans="1:33" ht="15" x14ac:dyDescent="0.25">
      <c r="B42"/>
      <c r="C42"/>
      <c r="D42" s="65"/>
      <c r="E42" s="65"/>
      <c r="F42"/>
      <c r="G42" s="65"/>
      <c r="H42" s="65"/>
      <c r="I42" s="65"/>
      <c r="J42"/>
      <c r="K42" s="65"/>
      <c r="L42" s="65"/>
      <c r="M42" s="65"/>
      <c r="N42"/>
      <c r="O42" s="65"/>
      <c r="P42" s="65"/>
      <c r="Q42" s="65"/>
      <c r="R42"/>
      <c r="S42" s="65"/>
      <c r="T42" s="65"/>
      <c r="U42" s="65"/>
      <c r="V42"/>
      <c r="W42" s="65"/>
      <c r="X42" s="65"/>
      <c r="Y42" s="65"/>
      <c r="Z42"/>
      <c r="AA42" s="65"/>
      <c r="AB42" s="65"/>
      <c r="AC42" s="65"/>
      <c r="AD42"/>
      <c r="AE42" s="65"/>
      <c r="AF42" s="65"/>
      <c r="AG42" s="65"/>
    </row>
    <row r="43" spans="1:33" ht="15" x14ac:dyDescent="0.25">
      <c r="B43"/>
      <c r="C43"/>
      <c r="D43" s="65"/>
      <c r="E43" s="65"/>
      <c r="F43"/>
      <c r="G43" s="65"/>
      <c r="H43" s="65"/>
      <c r="I43" s="65"/>
      <c r="J43"/>
      <c r="K43" s="65"/>
      <c r="L43" s="65"/>
      <c r="M43" s="65"/>
      <c r="N43"/>
      <c r="O43" s="65"/>
      <c r="P43" s="65"/>
      <c r="Q43" s="65"/>
      <c r="R43"/>
      <c r="S43" s="65"/>
      <c r="T43" s="65"/>
      <c r="U43" s="65"/>
      <c r="V43"/>
      <c r="W43" s="65"/>
      <c r="X43" s="65"/>
      <c r="Y43" s="65"/>
      <c r="Z43"/>
      <c r="AA43" s="65"/>
      <c r="AB43" s="65"/>
      <c r="AC43" s="65"/>
      <c r="AD43"/>
      <c r="AE43" s="65"/>
      <c r="AF43" s="65"/>
      <c r="AG43" s="65"/>
    </row>
    <row r="44" spans="1:33" ht="15" x14ac:dyDescent="0.25">
      <c r="B44"/>
      <c r="C44"/>
      <c r="D44" s="65"/>
      <c r="E44" s="65"/>
      <c r="F44"/>
      <c r="G44" s="65"/>
      <c r="H44" s="65"/>
      <c r="I44" s="65"/>
      <c r="J44"/>
      <c r="K44" s="65"/>
      <c r="L44" s="65"/>
      <c r="M44" s="65"/>
      <c r="N44"/>
      <c r="O44" s="65"/>
      <c r="P44" s="65"/>
      <c r="Q44" s="65"/>
      <c r="R44"/>
      <c r="S44" s="65"/>
      <c r="T44" s="65"/>
      <c r="U44" s="65"/>
      <c r="V44"/>
      <c r="W44" s="65"/>
      <c r="X44" s="65"/>
      <c r="Y44" s="65"/>
      <c r="Z44"/>
      <c r="AA44" s="65"/>
      <c r="AB44" s="65"/>
      <c r="AC44" s="65"/>
      <c r="AD44"/>
      <c r="AE44" s="65"/>
      <c r="AF44" s="65"/>
      <c r="AG44" s="65"/>
    </row>
    <row r="45" spans="1:33" ht="15" x14ac:dyDescent="0.25">
      <c r="B45"/>
      <c r="C45"/>
      <c r="D45" s="65"/>
      <c r="E45" s="65"/>
      <c r="F45"/>
      <c r="G45" s="65"/>
      <c r="H45" s="65"/>
      <c r="I45" s="65"/>
      <c r="J45"/>
      <c r="K45" s="65"/>
      <c r="L45" s="65"/>
      <c r="M45" s="65"/>
      <c r="N45"/>
      <c r="O45" s="65"/>
      <c r="P45" s="65"/>
      <c r="Q45" s="65"/>
      <c r="R45"/>
      <c r="S45" s="65"/>
      <c r="T45" s="65"/>
      <c r="U45" s="65"/>
      <c r="V45"/>
      <c r="W45" s="65"/>
      <c r="X45" s="65"/>
      <c r="Y45" s="65"/>
      <c r="Z45"/>
      <c r="AA45" s="65"/>
      <c r="AB45" s="65"/>
      <c r="AC45" s="65"/>
      <c r="AD45"/>
      <c r="AE45" s="65"/>
      <c r="AF45" s="65"/>
      <c r="AG45" s="65"/>
    </row>
    <row r="46" spans="1:33" ht="15" x14ac:dyDescent="0.25">
      <c r="B46"/>
      <c r="C46"/>
      <c r="D46" s="65"/>
      <c r="E46" s="65"/>
      <c r="F46"/>
      <c r="G46" s="65"/>
      <c r="H46" s="65"/>
      <c r="I46" s="65"/>
      <c r="J46"/>
      <c r="K46" s="65"/>
      <c r="L46" s="65"/>
      <c r="M46" s="65"/>
      <c r="N46"/>
      <c r="O46" s="65"/>
      <c r="P46" s="65"/>
      <c r="Q46" s="65"/>
      <c r="R46"/>
      <c r="S46" s="65"/>
      <c r="T46" s="65"/>
      <c r="U46" s="65"/>
      <c r="V46"/>
      <c r="W46" s="65"/>
      <c r="X46" s="65"/>
      <c r="Y46" s="65"/>
      <c r="Z46"/>
      <c r="AA46" s="65"/>
      <c r="AB46" s="65"/>
      <c r="AC46" s="65"/>
      <c r="AD46"/>
      <c r="AE46" s="65"/>
      <c r="AF46" s="65"/>
      <c r="AG46" s="65"/>
    </row>
    <row r="47" spans="1:33" ht="15" x14ac:dyDescent="0.25">
      <c r="B47"/>
      <c r="C47"/>
      <c r="D47" s="65"/>
      <c r="E47" s="65"/>
      <c r="F47"/>
      <c r="G47" s="65"/>
      <c r="H47" s="65"/>
      <c r="I47" s="65"/>
      <c r="J47"/>
      <c r="K47" s="65"/>
      <c r="L47" s="65"/>
      <c r="M47" s="65"/>
      <c r="N47"/>
      <c r="O47" s="65"/>
      <c r="P47" s="65"/>
      <c r="Q47" s="65"/>
      <c r="R47"/>
      <c r="S47" s="65"/>
      <c r="T47" s="65"/>
      <c r="U47" s="65"/>
      <c r="V47"/>
      <c r="W47" s="65"/>
      <c r="X47" s="65"/>
      <c r="Y47" s="65"/>
      <c r="Z47"/>
      <c r="AA47" s="65"/>
      <c r="AB47" s="65"/>
      <c r="AC47" s="65"/>
      <c r="AD47"/>
      <c r="AE47" s="65"/>
      <c r="AF47" s="65"/>
      <c r="AG47" s="65"/>
    </row>
    <row r="48" spans="1:33" ht="15" x14ac:dyDescent="0.25">
      <c r="B48"/>
      <c r="C48"/>
      <c r="D48" s="65"/>
      <c r="E48" s="65"/>
      <c r="F48"/>
      <c r="G48" s="65"/>
      <c r="H48" s="65"/>
      <c r="I48" s="65"/>
      <c r="J48"/>
      <c r="K48" s="65"/>
      <c r="L48" s="65"/>
      <c r="M48" s="65"/>
      <c r="N48"/>
      <c r="O48" s="65"/>
      <c r="P48" s="65"/>
      <c r="Q48" s="65"/>
      <c r="R48"/>
      <c r="S48" s="65"/>
      <c r="T48" s="65"/>
      <c r="U48" s="65"/>
      <c r="V48"/>
      <c r="W48" s="65"/>
      <c r="X48" s="65"/>
      <c r="Y48" s="65"/>
      <c r="Z48"/>
      <c r="AA48" s="65"/>
      <c r="AB48" s="65"/>
      <c r="AC48" s="65"/>
      <c r="AD48"/>
      <c r="AE48" s="65"/>
      <c r="AF48" s="65"/>
      <c r="AG48" s="65"/>
    </row>
    <row r="49" spans="2:33" ht="15" x14ac:dyDescent="0.25">
      <c r="B49"/>
      <c r="C49"/>
      <c r="D49" s="65"/>
      <c r="E49" s="65"/>
      <c r="F49"/>
      <c r="G49" s="65"/>
      <c r="H49" s="65"/>
      <c r="I49" s="65"/>
      <c r="J49"/>
      <c r="K49" s="65"/>
      <c r="L49" s="65"/>
      <c r="M49" s="65"/>
      <c r="N49"/>
      <c r="O49" s="65"/>
      <c r="P49" s="65"/>
      <c r="Q49" s="65"/>
      <c r="R49"/>
      <c r="S49" s="65"/>
      <c r="T49" s="65"/>
      <c r="U49" s="65"/>
      <c r="V49"/>
      <c r="W49" s="65"/>
      <c r="X49" s="65"/>
      <c r="Y49" s="65"/>
      <c r="Z49"/>
      <c r="AA49" s="65"/>
      <c r="AB49" s="65"/>
      <c r="AC49" s="65"/>
      <c r="AD49"/>
      <c r="AE49" s="65"/>
      <c r="AF49" s="65"/>
      <c r="AG49" s="65"/>
    </row>
    <row r="50" spans="2:33" ht="15" x14ac:dyDescent="0.25">
      <c r="B50"/>
      <c r="C50"/>
      <c r="D50" s="65"/>
      <c r="E50" s="65"/>
      <c r="F50"/>
      <c r="G50" s="65"/>
      <c r="H50" s="65"/>
      <c r="I50" s="65"/>
      <c r="J50"/>
      <c r="K50" s="65"/>
      <c r="L50" s="65"/>
      <c r="M50" s="65"/>
      <c r="N50"/>
      <c r="O50" s="65"/>
      <c r="P50" s="65"/>
      <c r="Q50" s="65"/>
      <c r="R50"/>
      <c r="S50" s="65"/>
      <c r="T50" s="65"/>
      <c r="U50" s="65"/>
      <c r="V50"/>
      <c r="W50" s="65"/>
      <c r="X50" s="65"/>
      <c r="Y50" s="65"/>
      <c r="Z50"/>
      <c r="AA50" s="65"/>
      <c r="AB50" s="65"/>
      <c r="AC50" s="65"/>
      <c r="AD50"/>
      <c r="AE50" s="65"/>
      <c r="AF50" s="65"/>
      <c r="AG50" s="65"/>
    </row>
    <row r="51" spans="2:33" ht="15" x14ac:dyDescent="0.25">
      <c r="B51"/>
      <c r="C51"/>
      <c r="D51" s="65"/>
      <c r="E51" s="65"/>
      <c r="F51"/>
      <c r="G51" s="65"/>
      <c r="H51" s="65"/>
      <c r="I51" s="65"/>
      <c r="J51"/>
      <c r="K51" s="65"/>
      <c r="L51" s="65"/>
      <c r="M51" s="65"/>
      <c r="N51"/>
      <c r="O51" s="65"/>
      <c r="P51" s="65"/>
      <c r="Q51" s="65"/>
      <c r="R51"/>
      <c r="S51" s="65"/>
      <c r="T51" s="65"/>
      <c r="U51" s="65"/>
      <c r="V51"/>
      <c r="W51" s="65"/>
      <c r="X51" s="65"/>
      <c r="Y51" s="65"/>
      <c r="Z51"/>
      <c r="AA51" s="65"/>
      <c r="AB51" s="65"/>
      <c r="AC51" s="65"/>
      <c r="AD51"/>
      <c r="AE51" s="65"/>
      <c r="AF51" s="65"/>
      <c r="AG51" s="65"/>
    </row>
    <row r="52" spans="2:33" ht="15" x14ac:dyDescent="0.25">
      <c r="B52"/>
      <c r="C52"/>
      <c r="D52" s="65"/>
      <c r="E52" s="65"/>
      <c r="F52"/>
      <c r="G52" s="65"/>
      <c r="H52" s="65"/>
      <c r="I52" s="65"/>
      <c r="J52"/>
      <c r="K52" s="65"/>
      <c r="L52" s="65"/>
      <c r="M52" s="65"/>
      <c r="N52"/>
      <c r="O52" s="65"/>
      <c r="P52" s="65"/>
      <c r="Q52" s="65"/>
      <c r="R52"/>
      <c r="S52" s="65"/>
      <c r="T52" s="65"/>
      <c r="U52" s="65"/>
      <c r="V52"/>
      <c r="W52" s="65"/>
      <c r="X52" s="65"/>
      <c r="Y52" s="65"/>
      <c r="Z52"/>
      <c r="AA52" s="65"/>
      <c r="AB52" s="65"/>
      <c r="AC52" s="65"/>
      <c r="AD52"/>
      <c r="AE52" s="65"/>
      <c r="AF52" s="65"/>
      <c r="AG52" s="65"/>
    </row>
    <row r="53" spans="2:33" ht="15" x14ac:dyDescent="0.25">
      <c r="B53"/>
      <c r="C53"/>
      <c r="D53" s="65"/>
      <c r="E53" s="65"/>
      <c r="F53"/>
      <c r="G53" s="65"/>
      <c r="H53" s="65"/>
      <c r="I53" s="65"/>
      <c r="J53"/>
      <c r="K53" s="65"/>
      <c r="L53" s="65"/>
      <c r="M53" s="65"/>
      <c r="N53"/>
      <c r="O53" s="65"/>
      <c r="P53" s="65"/>
      <c r="Q53" s="65"/>
      <c r="R53"/>
      <c r="S53" s="65"/>
      <c r="T53" s="65"/>
      <c r="U53" s="65"/>
      <c r="V53"/>
      <c r="W53" s="65"/>
      <c r="X53" s="65"/>
      <c r="Y53" s="65"/>
      <c r="Z53"/>
      <c r="AA53" s="65"/>
      <c r="AB53" s="65"/>
      <c r="AC53" s="65"/>
      <c r="AD53"/>
      <c r="AE53" s="65"/>
      <c r="AF53" s="65"/>
      <c r="AG53" s="65"/>
    </row>
    <row r="54" spans="2:33" ht="15" x14ac:dyDescent="0.25">
      <c r="B54"/>
      <c r="C54"/>
      <c r="D54" s="65"/>
      <c r="E54" s="65"/>
      <c r="F54"/>
      <c r="G54" s="65"/>
      <c r="H54" s="65"/>
      <c r="I54" s="65"/>
      <c r="J54"/>
      <c r="K54" s="65"/>
      <c r="L54" s="65"/>
      <c r="M54" s="65"/>
      <c r="N54"/>
      <c r="O54" s="65"/>
      <c r="P54" s="65"/>
      <c r="Q54" s="65"/>
      <c r="R54"/>
      <c r="S54" s="65"/>
      <c r="T54" s="65"/>
      <c r="U54" s="65"/>
      <c r="V54"/>
      <c r="W54" s="65"/>
      <c r="X54" s="65"/>
      <c r="Y54" s="65"/>
      <c r="Z54"/>
      <c r="AA54" s="65"/>
      <c r="AB54" s="65"/>
      <c r="AC54" s="65"/>
      <c r="AD54"/>
      <c r="AE54" s="65"/>
      <c r="AF54" s="65"/>
      <c r="AG54" s="65"/>
    </row>
    <row r="55" spans="2:33" ht="15" x14ac:dyDescent="0.25">
      <c r="B55"/>
      <c r="C55"/>
      <c r="D55" s="65"/>
      <c r="E55" s="65"/>
      <c r="F55"/>
      <c r="G55" s="65"/>
      <c r="H55" s="65"/>
      <c r="I55" s="65"/>
      <c r="J55"/>
      <c r="K55" s="65"/>
      <c r="L55" s="65"/>
      <c r="M55" s="65"/>
      <c r="N55"/>
      <c r="O55" s="65"/>
      <c r="P55" s="65"/>
      <c r="Q55" s="65"/>
      <c r="R55"/>
      <c r="S55" s="65"/>
      <c r="T55" s="65"/>
      <c r="U55" s="65"/>
      <c r="V55"/>
      <c r="W55" s="65"/>
      <c r="X55" s="65"/>
      <c r="Y55" s="65"/>
      <c r="Z55"/>
      <c r="AA55" s="65"/>
      <c r="AB55" s="65"/>
      <c r="AC55" s="65"/>
      <c r="AD55"/>
      <c r="AE55" s="65"/>
      <c r="AF55" s="65"/>
      <c r="AG55" s="65"/>
    </row>
    <row r="56" spans="2:33" ht="15" x14ac:dyDescent="0.25">
      <c r="B56"/>
      <c r="C56"/>
      <c r="D56" s="65"/>
      <c r="E56" s="65"/>
      <c r="F56"/>
      <c r="G56" s="65"/>
      <c r="H56" s="65"/>
      <c r="I56" s="65"/>
      <c r="J56"/>
      <c r="K56" s="65"/>
      <c r="L56" s="65"/>
      <c r="M56" s="65"/>
      <c r="N56"/>
      <c r="O56" s="65"/>
      <c r="P56" s="65"/>
      <c r="Q56" s="65"/>
      <c r="R56"/>
      <c r="S56" s="65"/>
      <c r="T56" s="65"/>
      <c r="U56" s="65"/>
      <c r="V56"/>
      <c r="W56" s="65"/>
      <c r="X56" s="65"/>
      <c r="Y56" s="65"/>
      <c r="Z56"/>
      <c r="AA56" s="65"/>
      <c r="AB56" s="65"/>
      <c r="AC56" s="65"/>
      <c r="AD56"/>
      <c r="AE56" s="65"/>
      <c r="AF56" s="65"/>
      <c r="AG56" s="65"/>
    </row>
    <row r="57" spans="2:33" ht="15" x14ac:dyDescent="0.25">
      <c r="B57"/>
      <c r="C57"/>
      <c r="D57" s="65"/>
      <c r="E57" s="65"/>
      <c r="F57"/>
      <c r="G57" s="65"/>
      <c r="H57" s="65"/>
      <c r="I57" s="65"/>
      <c r="J57"/>
      <c r="K57" s="65"/>
      <c r="L57" s="65"/>
      <c r="M57" s="65"/>
      <c r="N57"/>
      <c r="O57" s="65"/>
      <c r="P57" s="65"/>
      <c r="Q57" s="65"/>
      <c r="R57"/>
      <c r="S57" s="65"/>
      <c r="T57" s="65"/>
      <c r="U57" s="65"/>
      <c r="V57"/>
      <c r="W57" s="65"/>
      <c r="X57" s="65"/>
      <c r="Y57" s="65"/>
      <c r="Z57"/>
      <c r="AA57" s="65"/>
      <c r="AB57" s="65"/>
      <c r="AC57" s="65"/>
      <c r="AD57"/>
      <c r="AE57" s="65"/>
      <c r="AF57" s="65"/>
      <c r="AG57" s="65"/>
    </row>
    <row r="58" spans="2:33" x14ac:dyDescent="0.2">
      <c r="V58" s="46">
        <f>SUM(V35:V57)</f>
        <v>0</v>
      </c>
    </row>
    <row r="59" spans="2:33" x14ac:dyDescent="0.2">
      <c r="B59" s="47">
        <f>SUM(B35:B57)</f>
        <v>0</v>
      </c>
      <c r="C59" s="47">
        <f>SUM(C35:C57)</f>
        <v>0</v>
      </c>
    </row>
  </sheetData>
  <mergeCells count="13">
    <mergeCell ref="M3:N3"/>
    <mergeCell ref="O3:P3"/>
    <mergeCell ref="Q3:R3"/>
    <mergeCell ref="A36:R36"/>
    <mergeCell ref="A1:K1"/>
    <mergeCell ref="A3:A4"/>
    <mergeCell ref="B3:B4"/>
    <mergeCell ref="C3:C4"/>
    <mergeCell ref="D3:D4"/>
    <mergeCell ref="E3:F3"/>
    <mergeCell ref="G3:H3"/>
    <mergeCell ref="I3:J3"/>
    <mergeCell ref="K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EFC68-7CB0-418B-A302-AA8CD446398B}">
  <dimension ref="A1:R65"/>
  <sheetViews>
    <sheetView workbookViewId="0">
      <selection activeCell="T25" sqref="T25"/>
    </sheetView>
  </sheetViews>
  <sheetFormatPr defaultColWidth="8" defaultRowHeight="12.75" x14ac:dyDescent="0.2"/>
  <cols>
    <col min="1" max="1" width="60" style="47" customWidth="1"/>
    <col min="2" max="2" width="13.28515625" style="47" customWidth="1"/>
    <col min="3" max="3" width="13.28515625" style="47" hidden="1" customWidth="1"/>
    <col min="4" max="4" width="13.28515625" style="47" customWidth="1"/>
    <col min="5" max="5" width="6.5703125" style="47" customWidth="1"/>
    <col min="6" max="6" width="7.28515625" style="46" customWidth="1"/>
    <col min="7" max="7" width="6.5703125" style="46" customWidth="1"/>
    <col min="8" max="8" width="7.28515625" style="46" customWidth="1"/>
    <col min="9" max="9" width="6.5703125" style="46" customWidth="1"/>
    <col min="10" max="10" width="7.28515625" style="46" customWidth="1"/>
    <col min="11" max="11" width="6.5703125" style="46" customWidth="1"/>
    <col min="12" max="12" width="7.28515625" style="46" customWidth="1"/>
    <col min="13" max="13" width="6.5703125" style="46" customWidth="1"/>
    <col min="14" max="14" width="7.28515625" style="46" customWidth="1"/>
    <col min="15" max="15" width="6.5703125" style="46" customWidth="1"/>
    <col min="16" max="16" width="7.28515625" style="46" customWidth="1"/>
    <col min="17" max="17" width="6.5703125" style="46" customWidth="1"/>
    <col min="18" max="18" width="7.28515625" style="46" customWidth="1"/>
    <col min="19" max="16384" width="8" style="46"/>
  </cols>
  <sheetData>
    <row r="1" spans="1:18" x14ac:dyDescent="0.2">
      <c r="A1" s="66" t="s">
        <v>107</v>
      </c>
      <c r="B1" s="66"/>
      <c r="C1" s="66"/>
      <c r="D1" s="66"/>
      <c r="E1" s="66"/>
    </row>
    <row r="3" spans="1:18" customFormat="1" ht="59.25" customHeight="1" x14ac:dyDescent="0.25">
      <c r="A3" s="104" t="s">
        <v>36</v>
      </c>
      <c r="B3" s="105" t="s">
        <v>95</v>
      </c>
      <c r="C3" s="67" t="s">
        <v>96</v>
      </c>
      <c r="D3" s="105" t="s">
        <v>97</v>
      </c>
      <c r="E3" s="105" t="s">
        <v>98</v>
      </c>
      <c r="F3" s="105"/>
      <c r="G3" s="105" t="s">
        <v>99</v>
      </c>
      <c r="H3" s="105"/>
      <c r="I3" s="105" t="s">
        <v>100</v>
      </c>
      <c r="J3" s="105"/>
      <c r="K3" s="105" t="s">
        <v>101</v>
      </c>
      <c r="L3" s="105"/>
      <c r="M3" s="105" t="s">
        <v>102</v>
      </c>
      <c r="N3" s="105"/>
      <c r="O3" s="105" t="s">
        <v>103</v>
      </c>
      <c r="P3" s="105"/>
      <c r="Q3" s="105" t="s">
        <v>104</v>
      </c>
      <c r="R3" s="105"/>
    </row>
    <row r="4" spans="1:18" customFormat="1" ht="15" x14ac:dyDescent="0.25">
      <c r="A4" s="104"/>
      <c r="B4" s="105"/>
      <c r="C4" s="68"/>
      <c r="D4" s="105"/>
      <c r="E4" s="69" t="s">
        <v>105</v>
      </c>
      <c r="F4" s="69" t="s">
        <v>106</v>
      </c>
      <c r="G4" s="69" t="s">
        <v>105</v>
      </c>
      <c r="H4" s="69" t="s">
        <v>106</v>
      </c>
      <c r="I4" s="69" t="s">
        <v>105</v>
      </c>
      <c r="J4" s="69" t="s">
        <v>106</v>
      </c>
      <c r="K4" s="69" t="s">
        <v>105</v>
      </c>
      <c r="L4" s="69" t="s">
        <v>106</v>
      </c>
      <c r="M4" s="69" t="s">
        <v>105</v>
      </c>
      <c r="N4" s="69" t="s">
        <v>106</v>
      </c>
      <c r="O4" s="69" t="s">
        <v>105</v>
      </c>
      <c r="P4" s="69" t="s">
        <v>106</v>
      </c>
      <c r="Q4" s="69" t="s">
        <v>105</v>
      </c>
      <c r="R4" s="69" t="s">
        <v>106</v>
      </c>
    </row>
    <row r="5" spans="1:18" customFormat="1" ht="15" x14ac:dyDescent="0.25">
      <c r="A5" s="70" t="s">
        <v>39</v>
      </c>
      <c r="B5" s="71">
        <v>5</v>
      </c>
      <c r="C5" s="72">
        <v>3</v>
      </c>
      <c r="D5" s="73">
        <f t="shared" ref="D5:D60" si="0">SUM(C5/B5)</f>
        <v>0.6</v>
      </c>
      <c r="E5" s="74">
        <v>2</v>
      </c>
      <c r="F5" s="75">
        <f t="shared" ref="F5:F60" si="1">SUM(E5/$C5)</f>
        <v>0.66666666666666663</v>
      </c>
      <c r="G5" s="74">
        <v>1</v>
      </c>
      <c r="H5" s="75">
        <f t="shared" ref="H5:H60" si="2">SUM(G5/$C5)</f>
        <v>0.33333333333333331</v>
      </c>
      <c r="I5" s="74">
        <v>0</v>
      </c>
      <c r="J5" s="75">
        <f t="shared" ref="J5:J60" si="3">SUM(I5/$C5)</f>
        <v>0</v>
      </c>
      <c r="K5" s="74">
        <v>0</v>
      </c>
      <c r="L5" s="75">
        <f t="shared" ref="L5:L60" si="4">SUM(K5/$C5)</f>
        <v>0</v>
      </c>
      <c r="M5" s="74">
        <v>0</v>
      </c>
      <c r="N5" s="75">
        <f t="shared" ref="N5:N60" si="5">SUM(M5/$C5)</f>
        <v>0</v>
      </c>
      <c r="O5" s="74">
        <v>0</v>
      </c>
      <c r="P5" s="75">
        <f t="shared" ref="P5:P60" si="6">SUM(O5/$C5)</f>
        <v>0</v>
      </c>
      <c r="Q5" s="74">
        <v>0</v>
      </c>
      <c r="R5" s="75">
        <f t="shared" ref="R5:R60" si="7">SUM(Q5/$C5)</f>
        <v>0</v>
      </c>
    </row>
    <row r="6" spans="1:18" customFormat="1" ht="15" x14ac:dyDescent="0.25">
      <c r="A6" s="76" t="s">
        <v>40</v>
      </c>
      <c r="B6" s="77">
        <v>7</v>
      </c>
      <c r="C6" s="78">
        <v>7</v>
      </c>
      <c r="D6" s="79">
        <f t="shared" si="0"/>
        <v>1</v>
      </c>
      <c r="E6" s="80">
        <v>6</v>
      </c>
      <c r="F6" s="81">
        <f t="shared" si="1"/>
        <v>0.8571428571428571</v>
      </c>
      <c r="G6" s="80">
        <v>1</v>
      </c>
      <c r="H6" s="81">
        <f t="shared" si="2"/>
        <v>0.14285714285714285</v>
      </c>
      <c r="I6" s="80">
        <v>1</v>
      </c>
      <c r="J6" s="81">
        <f t="shared" si="3"/>
        <v>0.14285714285714285</v>
      </c>
      <c r="K6" s="80">
        <v>1</v>
      </c>
      <c r="L6" s="81">
        <f t="shared" si="4"/>
        <v>0.14285714285714285</v>
      </c>
      <c r="M6" s="80">
        <v>0</v>
      </c>
      <c r="N6" s="81">
        <f t="shared" si="5"/>
        <v>0</v>
      </c>
      <c r="O6" s="80">
        <v>0</v>
      </c>
      <c r="P6" s="81">
        <f t="shared" si="6"/>
        <v>0</v>
      </c>
      <c r="Q6" s="80">
        <v>0</v>
      </c>
      <c r="R6" s="81">
        <f t="shared" si="7"/>
        <v>0</v>
      </c>
    </row>
    <row r="7" spans="1:18" customFormat="1" ht="15" x14ac:dyDescent="0.25">
      <c r="A7" s="70" t="s">
        <v>41</v>
      </c>
      <c r="B7" s="71">
        <v>62</v>
      </c>
      <c r="C7" s="72">
        <v>62</v>
      </c>
      <c r="D7" s="73">
        <f t="shared" si="0"/>
        <v>1</v>
      </c>
      <c r="E7" s="74">
        <v>52</v>
      </c>
      <c r="F7" s="75">
        <f t="shared" si="1"/>
        <v>0.83870967741935487</v>
      </c>
      <c r="G7" s="74">
        <v>8</v>
      </c>
      <c r="H7" s="75">
        <f t="shared" si="2"/>
        <v>0.12903225806451613</v>
      </c>
      <c r="I7" s="74">
        <v>0</v>
      </c>
      <c r="J7" s="75">
        <f t="shared" si="3"/>
        <v>0</v>
      </c>
      <c r="K7" s="74">
        <v>4</v>
      </c>
      <c r="L7" s="75">
        <f t="shared" si="4"/>
        <v>6.4516129032258063E-2</v>
      </c>
      <c r="M7" s="74">
        <v>0</v>
      </c>
      <c r="N7" s="75">
        <f t="shared" si="5"/>
        <v>0</v>
      </c>
      <c r="O7" s="74">
        <v>2</v>
      </c>
      <c r="P7" s="75">
        <f t="shared" si="6"/>
        <v>3.2258064516129031E-2</v>
      </c>
      <c r="Q7" s="74">
        <v>0</v>
      </c>
      <c r="R7" s="75">
        <f t="shared" si="7"/>
        <v>0</v>
      </c>
    </row>
    <row r="8" spans="1:18" customFormat="1" ht="15" x14ac:dyDescent="0.25">
      <c r="A8" s="76" t="s">
        <v>42</v>
      </c>
      <c r="B8" s="77">
        <v>53</v>
      </c>
      <c r="C8" s="78">
        <v>53</v>
      </c>
      <c r="D8" s="79">
        <f t="shared" si="0"/>
        <v>1</v>
      </c>
      <c r="E8" s="80">
        <v>26</v>
      </c>
      <c r="F8" s="81">
        <f t="shared" si="1"/>
        <v>0.49056603773584906</v>
      </c>
      <c r="G8" s="80">
        <v>25</v>
      </c>
      <c r="H8" s="81">
        <f t="shared" si="2"/>
        <v>0.47169811320754718</v>
      </c>
      <c r="I8" s="80">
        <v>6</v>
      </c>
      <c r="J8" s="81">
        <f t="shared" si="3"/>
        <v>0.11320754716981132</v>
      </c>
      <c r="K8" s="80">
        <v>1</v>
      </c>
      <c r="L8" s="81">
        <f t="shared" si="4"/>
        <v>1.8867924528301886E-2</v>
      </c>
      <c r="M8" s="80">
        <v>0</v>
      </c>
      <c r="N8" s="81">
        <f t="shared" si="5"/>
        <v>0</v>
      </c>
      <c r="O8" s="80">
        <v>0</v>
      </c>
      <c r="P8" s="81">
        <f t="shared" si="6"/>
        <v>0</v>
      </c>
      <c r="Q8" s="80">
        <v>1</v>
      </c>
      <c r="R8" s="81">
        <f t="shared" si="7"/>
        <v>1.8867924528301886E-2</v>
      </c>
    </row>
    <row r="9" spans="1:18" customFormat="1" ht="15" x14ac:dyDescent="0.25">
      <c r="A9" s="70" t="s">
        <v>43</v>
      </c>
      <c r="B9" s="71">
        <v>94</v>
      </c>
      <c r="C9" s="72">
        <v>93</v>
      </c>
      <c r="D9" s="73">
        <f t="shared" si="0"/>
        <v>0.98936170212765961</v>
      </c>
      <c r="E9" s="74">
        <v>79</v>
      </c>
      <c r="F9" s="75">
        <f t="shared" si="1"/>
        <v>0.84946236559139787</v>
      </c>
      <c r="G9" s="74">
        <v>19</v>
      </c>
      <c r="H9" s="75">
        <f t="shared" si="2"/>
        <v>0.20430107526881722</v>
      </c>
      <c r="I9" s="74">
        <v>2</v>
      </c>
      <c r="J9" s="75">
        <f t="shared" si="3"/>
        <v>2.1505376344086023E-2</v>
      </c>
      <c r="K9" s="74">
        <v>3</v>
      </c>
      <c r="L9" s="75">
        <f t="shared" si="4"/>
        <v>3.2258064516129031E-2</v>
      </c>
      <c r="M9" s="74">
        <v>0</v>
      </c>
      <c r="N9" s="75">
        <f t="shared" si="5"/>
        <v>0</v>
      </c>
      <c r="O9" s="74">
        <v>0</v>
      </c>
      <c r="P9" s="75">
        <f t="shared" si="6"/>
        <v>0</v>
      </c>
      <c r="Q9" s="74">
        <v>0</v>
      </c>
      <c r="R9" s="75">
        <f t="shared" si="7"/>
        <v>0</v>
      </c>
    </row>
    <row r="10" spans="1:18" customFormat="1" ht="15" x14ac:dyDescent="0.25">
      <c r="A10" s="76" t="s">
        <v>44</v>
      </c>
      <c r="B10" s="77">
        <v>4</v>
      </c>
      <c r="C10" s="78">
        <v>4</v>
      </c>
      <c r="D10" s="79">
        <f t="shared" si="0"/>
        <v>1</v>
      </c>
      <c r="E10" s="80">
        <v>4</v>
      </c>
      <c r="F10" s="81">
        <f t="shared" si="1"/>
        <v>1</v>
      </c>
      <c r="G10" s="80">
        <v>0</v>
      </c>
      <c r="H10" s="81">
        <f t="shared" si="2"/>
        <v>0</v>
      </c>
      <c r="I10" s="80">
        <v>0</v>
      </c>
      <c r="J10" s="81">
        <f t="shared" si="3"/>
        <v>0</v>
      </c>
      <c r="K10" s="80">
        <v>0</v>
      </c>
      <c r="L10" s="81">
        <f t="shared" si="4"/>
        <v>0</v>
      </c>
      <c r="M10" s="80">
        <v>0</v>
      </c>
      <c r="N10" s="81">
        <f t="shared" si="5"/>
        <v>0</v>
      </c>
      <c r="O10" s="80">
        <v>0</v>
      </c>
      <c r="P10" s="81">
        <f t="shared" si="6"/>
        <v>0</v>
      </c>
      <c r="Q10" s="80">
        <v>0</v>
      </c>
      <c r="R10" s="81">
        <f t="shared" si="7"/>
        <v>0</v>
      </c>
    </row>
    <row r="11" spans="1:18" customFormat="1" ht="15" x14ac:dyDescent="0.25">
      <c r="A11" s="70" t="s">
        <v>45</v>
      </c>
      <c r="B11" s="71">
        <v>49</v>
      </c>
      <c r="C11" s="72">
        <v>49</v>
      </c>
      <c r="D11" s="73">
        <f t="shared" si="0"/>
        <v>1</v>
      </c>
      <c r="E11" s="74">
        <v>35</v>
      </c>
      <c r="F11" s="75">
        <f t="shared" si="1"/>
        <v>0.7142857142857143</v>
      </c>
      <c r="G11" s="74">
        <v>5</v>
      </c>
      <c r="H11" s="75">
        <f t="shared" si="2"/>
        <v>0.10204081632653061</v>
      </c>
      <c r="I11" s="74">
        <v>3</v>
      </c>
      <c r="J11" s="75">
        <f t="shared" si="3"/>
        <v>6.1224489795918366E-2</v>
      </c>
      <c r="K11" s="74">
        <v>4</v>
      </c>
      <c r="L11" s="75">
        <f t="shared" si="4"/>
        <v>8.1632653061224483E-2</v>
      </c>
      <c r="M11" s="74">
        <v>0</v>
      </c>
      <c r="N11" s="75">
        <f t="shared" si="5"/>
        <v>0</v>
      </c>
      <c r="O11" s="74">
        <v>1</v>
      </c>
      <c r="P11" s="75">
        <f t="shared" si="6"/>
        <v>2.0408163265306121E-2</v>
      </c>
      <c r="Q11" s="74">
        <v>4</v>
      </c>
      <c r="R11" s="75">
        <f t="shared" si="7"/>
        <v>8.1632653061224483E-2</v>
      </c>
    </row>
    <row r="12" spans="1:18" customFormat="1" ht="15" x14ac:dyDescent="0.25">
      <c r="A12" s="76" t="s">
        <v>46</v>
      </c>
      <c r="B12" s="77">
        <v>30</v>
      </c>
      <c r="C12" s="78">
        <v>25</v>
      </c>
      <c r="D12" s="79">
        <f t="shared" si="0"/>
        <v>0.83333333333333337</v>
      </c>
      <c r="E12" s="80">
        <v>8</v>
      </c>
      <c r="F12" s="81">
        <f t="shared" si="1"/>
        <v>0.32</v>
      </c>
      <c r="G12" s="80">
        <v>17</v>
      </c>
      <c r="H12" s="81">
        <f t="shared" si="2"/>
        <v>0.68</v>
      </c>
      <c r="I12" s="80">
        <v>1</v>
      </c>
      <c r="J12" s="81">
        <f t="shared" si="3"/>
        <v>0.04</v>
      </c>
      <c r="K12" s="80">
        <v>0</v>
      </c>
      <c r="L12" s="81">
        <f t="shared" si="4"/>
        <v>0</v>
      </c>
      <c r="M12" s="80">
        <v>0</v>
      </c>
      <c r="N12" s="81">
        <f t="shared" si="5"/>
        <v>0</v>
      </c>
      <c r="O12" s="80">
        <v>0</v>
      </c>
      <c r="P12" s="81">
        <f t="shared" si="6"/>
        <v>0</v>
      </c>
      <c r="Q12" s="80">
        <v>0</v>
      </c>
      <c r="R12" s="81">
        <f t="shared" si="7"/>
        <v>0</v>
      </c>
    </row>
    <row r="13" spans="1:18" customFormat="1" ht="15" x14ac:dyDescent="0.25">
      <c r="A13" s="70" t="s">
        <v>108</v>
      </c>
      <c r="B13" s="71">
        <v>20</v>
      </c>
      <c r="C13" s="72">
        <v>20</v>
      </c>
      <c r="D13" s="73">
        <f t="shared" si="0"/>
        <v>1</v>
      </c>
      <c r="E13" s="74">
        <v>16</v>
      </c>
      <c r="F13" s="75">
        <f t="shared" si="1"/>
        <v>0.8</v>
      </c>
      <c r="G13" s="74">
        <v>5</v>
      </c>
      <c r="H13" s="75">
        <f t="shared" si="2"/>
        <v>0.25</v>
      </c>
      <c r="I13" s="74">
        <v>1</v>
      </c>
      <c r="J13" s="75">
        <f t="shared" si="3"/>
        <v>0.05</v>
      </c>
      <c r="K13" s="74">
        <v>0</v>
      </c>
      <c r="L13" s="75">
        <f t="shared" si="4"/>
        <v>0</v>
      </c>
      <c r="M13" s="74">
        <v>0</v>
      </c>
      <c r="N13" s="75">
        <f t="shared" si="5"/>
        <v>0</v>
      </c>
      <c r="O13" s="74">
        <v>0</v>
      </c>
      <c r="P13" s="75">
        <f t="shared" si="6"/>
        <v>0</v>
      </c>
      <c r="Q13" s="74">
        <v>0</v>
      </c>
      <c r="R13" s="75">
        <f t="shared" si="7"/>
        <v>0</v>
      </c>
    </row>
    <row r="14" spans="1:18" customFormat="1" ht="15" x14ac:dyDescent="0.25">
      <c r="A14" s="76" t="s">
        <v>47</v>
      </c>
      <c r="B14" s="77">
        <v>86</v>
      </c>
      <c r="C14" s="78">
        <v>85</v>
      </c>
      <c r="D14" s="79">
        <f t="shared" si="0"/>
        <v>0.98837209302325579</v>
      </c>
      <c r="E14" s="80">
        <v>70</v>
      </c>
      <c r="F14" s="81">
        <f t="shared" si="1"/>
        <v>0.82352941176470584</v>
      </c>
      <c r="G14" s="80">
        <v>11</v>
      </c>
      <c r="H14" s="81">
        <f t="shared" si="2"/>
        <v>0.12941176470588237</v>
      </c>
      <c r="I14" s="80">
        <v>4</v>
      </c>
      <c r="J14" s="81">
        <f t="shared" si="3"/>
        <v>4.7058823529411764E-2</v>
      </c>
      <c r="K14" s="80">
        <v>1</v>
      </c>
      <c r="L14" s="81">
        <f t="shared" si="4"/>
        <v>1.1764705882352941E-2</v>
      </c>
      <c r="M14" s="80">
        <v>2</v>
      </c>
      <c r="N14" s="81">
        <f t="shared" si="5"/>
        <v>2.3529411764705882E-2</v>
      </c>
      <c r="O14" s="80">
        <v>4</v>
      </c>
      <c r="P14" s="81">
        <f t="shared" si="6"/>
        <v>4.7058823529411764E-2</v>
      </c>
      <c r="Q14" s="80">
        <v>6</v>
      </c>
      <c r="R14" s="81">
        <f t="shared" si="7"/>
        <v>7.0588235294117646E-2</v>
      </c>
    </row>
    <row r="15" spans="1:18" customFormat="1" ht="15" x14ac:dyDescent="0.25">
      <c r="A15" s="70" t="s">
        <v>48</v>
      </c>
      <c r="B15" s="71">
        <v>12</v>
      </c>
      <c r="C15" s="72">
        <v>12</v>
      </c>
      <c r="D15" s="73">
        <f t="shared" si="0"/>
        <v>1</v>
      </c>
      <c r="E15" s="74">
        <v>10</v>
      </c>
      <c r="F15" s="75">
        <f t="shared" si="1"/>
        <v>0.83333333333333337</v>
      </c>
      <c r="G15" s="74">
        <v>2</v>
      </c>
      <c r="H15" s="75">
        <f t="shared" si="2"/>
        <v>0.16666666666666666</v>
      </c>
      <c r="I15" s="74">
        <v>1</v>
      </c>
      <c r="J15" s="75">
        <f t="shared" si="3"/>
        <v>8.3333333333333329E-2</v>
      </c>
      <c r="K15" s="74">
        <v>1</v>
      </c>
      <c r="L15" s="75">
        <f t="shared" si="4"/>
        <v>8.3333333333333329E-2</v>
      </c>
      <c r="M15" s="74">
        <v>0</v>
      </c>
      <c r="N15" s="75">
        <f t="shared" si="5"/>
        <v>0</v>
      </c>
      <c r="O15" s="74">
        <v>0</v>
      </c>
      <c r="P15" s="75">
        <f t="shared" si="6"/>
        <v>0</v>
      </c>
      <c r="Q15" s="74">
        <v>0</v>
      </c>
      <c r="R15" s="75">
        <f t="shared" si="7"/>
        <v>0</v>
      </c>
    </row>
    <row r="16" spans="1:18" customFormat="1" ht="15" x14ac:dyDescent="0.25">
      <c r="A16" s="76" t="s">
        <v>49</v>
      </c>
      <c r="B16" s="77">
        <v>262</v>
      </c>
      <c r="C16" s="78">
        <v>261</v>
      </c>
      <c r="D16" s="79">
        <f t="shared" si="0"/>
        <v>0.99618320610687028</v>
      </c>
      <c r="E16" s="80">
        <v>143</v>
      </c>
      <c r="F16" s="81">
        <f t="shared" si="1"/>
        <v>0.54789272030651337</v>
      </c>
      <c r="G16" s="80">
        <v>120</v>
      </c>
      <c r="H16" s="81">
        <f t="shared" si="2"/>
        <v>0.45977011494252873</v>
      </c>
      <c r="I16" s="80">
        <v>0</v>
      </c>
      <c r="J16" s="81">
        <f t="shared" si="3"/>
        <v>0</v>
      </c>
      <c r="K16" s="80">
        <v>4</v>
      </c>
      <c r="L16" s="81">
        <f t="shared" si="4"/>
        <v>1.532567049808429E-2</v>
      </c>
      <c r="M16" s="80">
        <v>0</v>
      </c>
      <c r="N16" s="81">
        <f t="shared" si="5"/>
        <v>0</v>
      </c>
      <c r="O16" s="80">
        <v>0</v>
      </c>
      <c r="P16" s="81">
        <f t="shared" si="6"/>
        <v>0</v>
      </c>
      <c r="Q16" s="80">
        <v>0</v>
      </c>
      <c r="R16" s="81">
        <f t="shared" si="7"/>
        <v>0</v>
      </c>
    </row>
    <row r="17" spans="1:18" customFormat="1" ht="15" x14ac:dyDescent="0.25">
      <c r="A17" s="70" t="s">
        <v>50</v>
      </c>
      <c r="B17" s="71">
        <v>3</v>
      </c>
      <c r="C17" s="72">
        <v>3</v>
      </c>
      <c r="D17" s="73">
        <f t="shared" si="0"/>
        <v>1</v>
      </c>
      <c r="E17" s="74">
        <v>1</v>
      </c>
      <c r="F17" s="75">
        <f t="shared" si="1"/>
        <v>0.33333333333333331</v>
      </c>
      <c r="G17" s="74">
        <v>2</v>
      </c>
      <c r="H17" s="75">
        <f t="shared" si="2"/>
        <v>0.66666666666666663</v>
      </c>
      <c r="I17" s="74">
        <v>0</v>
      </c>
      <c r="J17" s="75">
        <f t="shared" si="3"/>
        <v>0</v>
      </c>
      <c r="K17" s="74">
        <v>0</v>
      </c>
      <c r="L17" s="75">
        <f t="shared" si="4"/>
        <v>0</v>
      </c>
      <c r="M17" s="74">
        <v>0</v>
      </c>
      <c r="N17" s="75">
        <f t="shared" si="5"/>
        <v>0</v>
      </c>
      <c r="O17" s="74">
        <v>0</v>
      </c>
      <c r="P17" s="75">
        <f t="shared" si="6"/>
        <v>0</v>
      </c>
      <c r="Q17" s="74">
        <v>0</v>
      </c>
      <c r="R17" s="75">
        <f t="shared" si="7"/>
        <v>0</v>
      </c>
    </row>
    <row r="18" spans="1:18" customFormat="1" ht="15" x14ac:dyDescent="0.25">
      <c r="A18" s="76" t="s">
        <v>51</v>
      </c>
      <c r="B18" s="77">
        <v>16</v>
      </c>
      <c r="C18" s="78">
        <v>12</v>
      </c>
      <c r="D18" s="79">
        <f t="shared" si="0"/>
        <v>0.75</v>
      </c>
      <c r="E18" s="80">
        <v>12</v>
      </c>
      <c r="F18" s="81">
        <f t="shared" si="1"/>
        <v>1</v>
      </c>
      <c r="G18" s="80">
        <v>4</v>
      </c>
      <c r="H18" s="81">
        <f t="shared" si="2"/>
        <v>0.33333333333333331</v>
      </c>
      <c r="I18" s="80">
        <v>0</v>
      </c>
      <c r="J18" s="81">
        <f t="shared" si="3"/>
        <v>0</v>
      </c>
      <c r="K18" s="80">
        <v>0</v>
      </c>
      <c r="L18" s="81">
        <f t="shared" si="4"/>
        <v>0</v>
      </c>
      <c r="M18" s="80">
        <v>0</v>
      </c>
      <c r="N18" s="81">
        <f t="shared" si="5"/>
        <v>0</v>
      </c>
      <c r="O18" s="80">
        <v>0</v>
      </c>
      <c r="P18" s="81">
        <f t="shared" si="6"/>
        <v>0</v>
      </c>
      <c r="Q18" s="80">
        <v>0</v>
      </c>
      <c r="R18" s="81">
        <f t="shared" si="7"/>
        <v>0</v>
      </c>
    </row>
    <row r="19" spans="1:18" customFormat="1" ht="15" x14ac:dyDescent="0.25">
      <c r="A19" s="70" t="s">
        <v>52</v>
      </c>
      <c r="B19" s="71">
        <v>3</v>
      </c>
      <c r="C19" s="72">
        <v>3</v>
      </c>
      <c r="D19" s="73">
        <f t="shared" si="0"/>
        <v>1</v>
      </c>
      <c r="E19" s="74">
        <v>0</v>
      </c>
      <c r="F19" s="75">
        <f t="shared" si="1"/>
        <v>0</v>
      </c>
      <c r="G19" s="74">
        <v>3</v>
      </c>
      <c r="H19" s="75">
        <f t="shared" si="2"/>
        <v>1</v>
      </c>
      <c r="I19" s="74">
        <v>0</v>
      </c>
      <c r="J19" s="75">
        <f t="shared" si="3"/>
        <v>0</v>
      </c>
      <c r="K19" s="74">
        <v>0</v>
      </c>
      <c r="L19" s="75">
        <f t="shared" si="4"/>
        <v>0</v>
      </c>
      <c r="M19" s="74">
        <v>0</v>
      </c>
      <c r="N19" s="75">
        <f t="shared" si="5"/>
        <v>0</v>
      </c>
      <c r="O19" s="74">
        <v>0</v>
      </c>
      <c r="P19" s="75">
        <f t="shared" si="6"/>
        <v>0</v>
      </c>
      <c r="Q19" s="74">
        <v>0</v>
      </c>
      <c r="R19" s="75">
        <f t="shared" si="7"/>
        <v>0</v>
      </c>
    </row>
    <row r="20" spans="1:18" customFormat="1" ht="15" x14ac:dyDescent="0.25">
      <c r="A20" s="76" t="s">
        <v>53</v>
      </c>
      <c r="B20" s="77">
        <v>5</v>
      </c>
      <c r="C20" s="78">
        <v>5</v>
      </c>
      <c r="D20" s="79">
        <f t="shared" si="0"/>
        <v>1</v>
      </c>
      <c r="E20" s="80">
        <v>5</v>
      </c>
      <c r="F20" s="81">
        <f t="shared" si="1"/>
        <v>1</v>
      </c>
      <c r="G20" s="80">
        <v>0</v>
      </c>
      <c r="H20" s="81">
        <f t="shared" si="2"/>
        <v>0</v>
      </c>
      <c r="I20" s="80">
        <v>0</v>
      </c>
      <c r="J20" s="81">
        <f t="shared" si="3"/>
        <v>0</v>
      </c>
      <c r="K20" s="80">
        <v>0</v>
      </c>
      <c r="L20" s="81">
        <f t="shared" si="4"/>
        <v>0</v>
      </c>
      <c r="M20" s="80">
        <v>0</v>
      </c>
      <c r="N20" s="81">
        <f t="shared" si="5"/>
        <v>0</v>
      </c>
      <c r="O20" s="80">
        <v>0</v>
      </c>
      <c r="P20" s="81">
        <f t="shared" si="6"/>
        <v>0</v>
      </c>
      <c r="Q20" s="80">
        <v>0</v>
      </c>
      <c r="R20" s="81">
        <f t="shared" si="7"/>
        <v>0</v>
      </c>
    </row>
    <row r="21" spans="1:18" customFormat="1" ht="15" x14ac:dyDescent="0.25">
      <c r="A21" s="70" t="s">
        <v>54</v>
      </c>
      <c r="B21" s="71">
        <v>24</v>
      </c>
      <c r="C21" s="72">
        <v>23</v>
      </c>
      <c r="D21" s="73">
        <f t="shared" si="0"/>
        <v>0.95833333333333337</v>
      </c>
      <c r="E21" s="74">
        <v>14</v>
      </c>
      <c r="F21" s="75">
        <f t="shared" si="1"/>
        <v>0.60869565217391308</v>
      </c>
      <c r="G21" s="74">
        <v>11</v>
      </c>
      <c r="H21" s="75">
        <f t="shared" si="2"/>
        <v>0.47826086956521741</v>
      </c>
      <c r="I21" s="74">
        <v>1</v>
      </c>
      <c r="J21" s="75">
        <f t="shared" si="3"/>
        <v>4.3478260869565216E-2</v>
      </c>
      <c r="K21" s="74">
        <v>0</v>
      </c>
      <c r="L21" s="75">
        <f t="shared" si="4"/>
        <v>0</v>
      </c>
      <c r="M21" s="74">
        <v>0</v>
      </c>
      <c r="N21" s="75">
        <f t="shared" si="5"/>
        <v>0</v>
      </c>
      <c r="O21" s="74">
        <v>1</v>
      </c>
      <c r="P21" s="75">
        <f t="shared" si="6"/>
        <v>4.3478260869565216E-2</v>
      </c>
      <c r="Q21" s="74">
        <v>0</v>
      </c>
      <c r="R21" s="75">
        <f t="shared" si="7"/>
        <v>0</v>
      </c>
    </row>
    <row r="22" spans="1:18" customFormat="1" ht="15" x14ac:dyDescent="0.25">
      <c r="A22" s="76" t="s">
        <v>55</v>
      </c>
      <c r="B22" s="77">
        <v>76</v>
      </c>
      <c r="C22" s="78">
        <v>76</v>
      </c>
      <c r="D22" s="79">
        <f t="shared" si="0"/>
        <v>1</v>
      </c>
      <c r="E22" s="80">
        <v>30</v>
      </c>
      <c r="F22" s="81">
        <f t="shared" si="1"/>
        <v>0.39473684210526316</v>
      </c>
      <c r="G22" s="80">
        <v>37</v>
      </c>
      <c r="H22" s="81">
        <f t="shared" si="2"/>
        <v>0.48684210526315791</v>
      </c>
      <c r="I22" s="80">
        <v>13</v>
      </c>
      <c r="J22" s="81">
        <f t="shared" si="3"/>
        <v>0.17105263157894737</v>
      </c>
      <c r="K22" s="80">
        <v>3</v>
      </c>
      <c r="L22" s="81">
        <f t="shared" si="4"/>
        <v>3.9473684210526314E-2</v>
      </c>
      <c r="M22" s="80">
        <v>0</v>
      </c>
      <c r="N22" s="81">
        <f t="shared" si="5"/>
        <v>0</v>
      </c>
      <c r="O22" s="80">
        <v>0</v>
      </c>
      <c r="P22" s="81">
        <f t="shared" si="6"/>
        <v>0</v>
      </c>
      <c r="Q22" s="80">
        <v>0</v>
      </c>
      <c r="R22" s="81">
        <f t="shared" si="7"/>
        <v>0</v>
      </c>
    </row>
    <row r="23" spans="1:18" customFormat="1" ht="15" x14ac:dyDescent="0.25">
      <c r="A23" s="70" t="s">
        <v>56</v>
      </c>
      <c r="B23" s="71">
        <v>10</v>
      </c>
      <c r="C23" s="72">
        <v>10</v>
      </c>
      <c r="D23" s="73">
        <f t="shared" si="0"/>
        <v>1</v>
      </c>
      <c r="E23" s="74">
        <v>8</v>
      </c>
      <c r="F23" s="75">
        <f t="shared" si="1"/>
        <v>0.8</v>
      </c>
      <c r="G23" s="74">
        <v>5</v>
      </c>
      <c r="H23" s="75">
        <f t="shared" si="2"/>
        <v>0.5</v>
      </c>
      <c r="I23" s="74">
        <v>1</v>
      </c>
      <c r="J23" s="75">
        <f t="shared" si="3"/>
        <v>0.1</v>
      </c>
      <c r="K23" s="74">
        <v>0</v>
      </c>
      <c r="L23" s="75">
        <f t="shared" si="4"/>
        <v>0</v>
      </c>
      <c r="M23" s="74">
        <v>0</v>
      </c>
      <c r="N23" s="75">
        <f t="shared" si="5"/>
        <v>0</v>
      </c>
      <c r="O23" s="74">
        <v>1</v>
      </c>
      <c r="P23" s="75">
        <f t="shared" si="6"/>
        <v>0.1</v>
      </c>
      <c r="Q23" s="74">
        <v>0</v>
      </c>
      <c r="R23" s="75">
        <f t="shared" si="7"/>
        <v>0</v>
      </c>
    </row>
    <row r="24" spans="1:18" customFormat="1" ht="15" x14ac:dyDescent="0.25">
      <c r="A24" s="76" t="s">
        <v>57</v>
      </c>
      <c r="B24" s="77">
        <v>19</v>
      </c>
      <c r="C24" s="78">
        <v>17</v>
      </c>
      <c r="D24" s="79">
        <f t="shared" si="0"/>
        <v>0.89473684210526316</v>
      </c>
      <c r="E24" s="80">
        <v>17</v>
      </c>
      <c r="F24" s="81">
        <f t="shared" si="1"/>
        <v>1</v>
      </c>
      <c r="G24" s="80">
        <v>2</v>
      </c>
      <c r="H24" s="81">
        <f t="shared" si="2"/>
        <v>0.11764705882352941</v>
      </c>
      <c r="I24" s="80">
        <v>0</v>
      </c>
      <c r="J24" s="81">
        <f t="shared" si="3"/>
        <v>0</v>
      </c>
      <c r="K24" s="80">
        <v>1</v>
      </c>
      <c r="L24" s="81">
        <f t="shared" si="4"/>
        <v>5.8823529411764705E-2</v>
      </c>
      <c r="M24" s="80">
        <v>1</v>
      </c>
      <c r="N24" s="81">
        <f t="shared" si="5"/>
        <v>5.8823529411764705E-2</v>
      </c>
      <c r="O24" s="80">
        <v>1</v>
      </c>
      <c r="P24" s="81">
        <f t="shared" si="6"/>
        <v>5.8823529411764705E-2</v>
      </c>
      <c r="Q24" s="80">
        <v>0</v>
      </c>
      <c r="R24" s="81">
        <f t="shared" si="7"/>
        <v>0</v>
      </c>
    </row>
    <row r="25" spans="1:18" customFormat="1" ht="15" x14ac:dyDescent="0.25">
      <c r="A25" s="70" t="s">
        <v>58</v>
      </c>
      <c r="B25" s="71">
        <v>54</v>
      </c>
      <c r="C25" s="72">
        <v>53</v>
      </c>
      <c r="D25" s="73">
        <f t="shared" si="0"/>
        <v>0.98148148148148151</v>
      </c>
      <c r="E25" s="74">
        <v>46</v>
      </c>
      <c r="F25" s="75">
        <f t="shared" si="1"/>
        <v>0.86792452830188682</v>
      </c>
      <c r="G25" s="74">
        <v>11</v>
      </c>
      <c r="H25" s="75">
        <f t="shared" si="2"/>
        <v>0.20754716981132076</v>
      </c>
      <c r="I25" s="74">
        <v>1</v>
      </c>
      <c r="J25" s="75">
        <f t="shared" si="3"/>
        <v>1.8867924528301886E-2</v>
      </c>
      <c r="K25" s="74">
        <v>1</v>
      </c>
      <c r="L25" s="75">
        <f t="shared" si="4"/>
        <v>1.8867924528301886E-2</v>
      </c>
      <c r="M25" s="74">
        <v>0</v>
      </c>
      <c r="N25" s="75">
        <f t="shared" si="5"/>
        <v>0</v>
      </c>
      <c r="O25" s="74">
        <v>0</v>
      </c>
      <c r="P25" s="75">
        <f t="shared" si="6"/>
        <v>0</v>
      </c>
      <c r="Q25" s="74">
        <v>0</v>
      </c>
      <c r="R25" s="75">
        <f t="shared" si="7"/>
        <v>0</v>
      </c>
    </row>
    <row r="26" spans="1:18" customFormat="1" ht="15" x14ac:dyDescent="0.25">
      <c r="A26" s="76" t="s">
        <v>59</v>
      </c>
      <c r="B26" s="77">
        <v>8</v>
      </c>
      <c r="C26" s="78">
        <v>8</v>
      </c>
      <c r="D26" s="79">
        <f t="shared" si="0"/>
        <v>1</v>
      </c>
      <c r="E26" s="80">
        <v>0</v>
      </c>
      <c r="F26" s="81">
        <f t="shared" si="1"/>
        <v>0</v>
      </c>
      <c r="G26" s="80">
        <v>0</v>
      </c>
      <c r="H26" s="81">
        <f t="shared" si="2"/>
        <v>0</v>
      </c>
      <c r="I26" s="80">
        <v>0</v>
      </c>
      <c r="J26" s="81">
        <f t="shared" si="3"/>
        <v>0</v>
      </c>
      <c r="K26" s="80">
        <v>8</v>
      </c>
      <c r="L26" s="81">
        <f t="shared" si="4"/>
        <v>1</v>
      </c>
      <c r="M26" s="80">
        <v>0</v>
      </c>
      <c r="N26" s="81">
        <f t="shared" si="5"/>
        <v>0</v>
      </c>
      <c r="O26" s="80">
        <v>0</v>
      </c>
      <c r="P26" s="81">
        <f t="shared" si="6"/>
        <v>0</v>
      </c>
      <c r="Q26" s="80">
        <v>0</v>
      </c>
      <c r="R26" s="81">
        <f t="shared" si="7"/>
        <v>0</v>
      </c>
    </row>
    <row r="27" spans="1:18" customFormat="1" ht="15" x14ac:dyDescent="0.25">
      <c r="A27" s="70" t="s">
        <v>60</v>
      </c>
      <c r="B27" s="71">
        <v>205</v>
      </c>
      <c r="C27" s="72">
        <v>205</v>
      </c>
      <c r="D27" s="73">
        <f t="shared" si="0"/>
        <v>1</v>
      </c>
      <c r="E27" s="74">
        <v>147</v>
      </c>
      <c r="F27" s="75">
        <f t="shared" si="1"/>
        <v>0.71707317073170729</v>
      </c>
      <c r="G27" s="74">
        <v>47</v>
      </c>
      <c r="H27" s="75">
        <f t="shared" si="2"/>
        <v>0.22926829268292684</v>
      </c>
      <c r="I27" s="74">
        <v>14</v>
      </c>
      <c r="J27" s="75">
        <f t="shared" si="3"/>
        <v>6.8292682926829273E-2</v>
      </c>
      <c r="K27" s="74">
        <v>15</v>
      </c>
      <c r="L27" s="75">
        <f t="shared" si="4"/>
        <v>7.3170731707317069E-2</v>
      </c>
      <c r="M27" s="74">
        <v>1</v>
      </c>
      <c r="N27" s="75">
        <f t="shared" si="5"/>
        <v>4.8780487804878049E-3</v>
      </c>
      <c r="O27" s="74">
        <v>3</v>
      </c>
      <c r="P27" s="75">
        <f t="shared" si="6"/>
        <v>1.4634146341463415E-2</v>
      </c>
      <c r="Q27" s="74">
        <v>0</v>
      </c>
      <c r="R27" s="75">
        <f t="shared" si="7"/>
        <v>0</v>
      </c>
    </row>
    <row r="28" spans="1:18" customFormat="1" ht="15" x14ac:dyDescent="0.25">
      <c r="A28" s="76" t="s">
        <v>61</v>
      </c>
      <c r="B28" s="77">
        <v>3</v>
      </c>
      <c r="C28" s="78">
        <v>3</v>
      </c>
      <c r="D28" s="79">
        <f t="shared" si="0"/>
        <v>1</v>
      </c>
      <c r="E28" s="80">
        <v>2</v>
      </c>
      <c r="F28" s="81">
        <f t="shared" si="1"/>
        <v>0.66666666666666663</v>
      </c>
      <c r="G28" s="80">
        <v>0</v>
      </c>
      <c r="H28" s="81">
        <f t="shared" si="2"/>
        <v>0</v>
      </c>
      <c r="I28" s="80">
        <v>1</v>
      </c>
      <c r="J28" s="81">
        <f t="shared" si="3"/>
        <v>0.33333333333333331</v>
      </c>
      <c r="K28" s="80">
        <v>0</v>
      </c>
      <c r="L28" s="81">
        <f t="shared" si="4"/>
        <v>0</v>
      </c>
      <c r="M28" s="80">
        <v>0</v>
      </c>
      <c r="N28" s="81">
        <f t="shared" si="5"/>
        <v>0</v>
      </c>
      <c r="O28" s="80">
        <v>0</v>
      </c>
      <c r="P28" s="81">
        <f t="shared" si="6"/>
        <v>0</v>
      </c>
      <c r="Q28" s="80">
        <v>0</v>
      </c>
      <c r="R28" s="81">
        <f t="shared" si="7"/>
        <v>0</v>
      </c>
    </row>
    <row r="29" spans="1:18" customFormat="1" ht="15" x14ac:dyDescent="0.25">
      <c r="A29" s="70" t="s">
        <v>62</v>
      </c>
      <c r="B29" s="71">
        <v>34</v>
      </c>
      <c r="C29" s="72">
        <v>34</v>
      </c>
      <c r="D29" s="73">
        <f t="shared" si="0"/>
        <v>1</v>
      </c>
      <c r="E29" s="74">
        <v>17</v>
      </c>
      <c r="F29" s="75">
        <f t="shared" si="1"/>
        <v>0.5</v>
      </c>
      <c r="G29" s="74">
        <v>4</v>
      </c>
      <c r="H29" s="75">
        <f t="shared" si="2"/>
        <v>0.11764705882352941</v>
      </c>
      <c r="I29" s="74">
        <v>10</v>
      </c>
      <c r="J29" s="75">
        <f t="shared" si="3"/>
        <v>0.29411764705882354</v>
      </c>
      <c r="K29" s="74">
        <v>4</v>
      </c>
      <c r="L29" s="75">
        <f t="shared" si="4"/>
        <v>0.11764705882352941</v>
      </c>
      <c r="M29" s="74">
        <v>0</v>
      </c>
      <c r="N29" s="75">
        <f t="shared" si="5"/>
        <v>0</v>
      </c>
      <c r="O29" s="74">
        <v>1</v>
      </c>
      <c r="P29" s="75">
        <f t="shared" si="6"/>
        <v>2.9411764705882353E-2</v>
      </c>
      <c r="Q29" s="74">
        <v>0</v>
      </c>
      <c r="R29" s="75">
        <f t="shared" si="7"/>
        <v>0</v>
      </c>
    </row>
    <row r="30" spans="1:18" s="87" customFormat="1" ht="30" customHeight="1" x14ac:dyDescent="0.25">
      <c r="A30" s="82" t="s">
        <v>63</v>
      </c>
      <c r="B30" s="83">
        <v>28</v>
      </c>
      <c r="C30" s="26">
        <v>28</v>
      </c>
      <c r="D30" s="84">
        <f t="shared" si="0"/>
        <v>1</v>
      </c>
      <c r="E30" s="85">
        <v>7</v>
      </c>
      <c r="F30" s="86">
        <f t="shared" si="1"/>
        <v>0.25</v>
      </c>
      <c r="G30" s="85">
        <v>4</v>
      </c>
      <c r="H30" s="86">
        <f t="shared" si="2"/>
        <v>0.14285714285714285</v>
      </c>
      <c r="I30" s="85">
        <v>2</v>
      </c>
      <c r="J30" s="86">
        <f t="shared" si="3"/>
        <v>7.1428571428571425E-2</v>
      </c>
      <c r="K30" s="85">
        <v>11</v>
      </c>
      <c r="L30" s="86">
        <f t="shared" si="4"/>
        <v>0.39285714285714285</v>
      </c>
      <c r="M30" s="85">
        <v>6</v>
      </c>
      <c r="N30" s="86">
        <f t="shared" si="5"/>
        <v>0.21428571428571427</v>
      </c>
      <c r="O30" s="85">
        <v>0</v>
      </c>
      <c r="P30" s="86">
        <f t="shared" si="6"/>
        <v>0</v>
      </c>
      <c r="Q30" s="85">
        <v>1</v>
      </c>
      <c r="R30" s="86">
        <f t="shared" si="7"/>
        <v>3.5714285714285712E-2</v>
      </c>
    </row>
    <row r="31" spans="1:18" customFormat="1" ht="15" x14ac:dyDescent="0.25">
      <c r="A31" s="70" t="s">
        <v>64</v>
      </c>
      <c r="B31" s="71">
        <v>566</v>
      </c>
      <c r="C31" s="72">
        <v>522</v>
      </c>
      <c r="D31" s="73">
        <f t="shared" si="0"/>
        <v>0.92226148409893993</v>
      </c>
      <c r="E31" s="74">
        <v>334</v>
      </c>
      <c r="F31" s="75">
        <f t="shared" si="1"/>
        <v>0.63984674329501912</v>
      </c>
      <c r="G31" s="74">
        <v>135</v>
      </c>
      <c r="H31" s="75">
        <f t="shared" si="2"/>
        <v>0.25862068965517243</v>
      </c>
      <c r="I31" s="74">
        <v>37</v>
      </c>
      <c r="J31" s="75">
        <f t="shared" si="3"/>
        <v>7.0881226053639848E-2</v>
      </c>
      <c r="K31" s="74">
        <v>50</v>
      </c>
      <c r="L31" s="75">
        <f t="shared" si="4"/>
        <v>9.5785440613026823E-2</v>
      </c>
      <c r="M31" s="74">
        <v>6</v>
      </c>
      <c r="N31" s="75">
        <f t="shared" si="5"/>
        <v>1.1494252873563218E-2</v>
      </c>
      <c r="O31" s="74">
        <v>0</v>
      </c>
      <c r="P31" s="75">
        <f t="shared" si="6"/>
        <v>0</v>
      </c>
      <c r="Q31" s="74">
        <v>0</v>
      </c>
      <c r="R31" s="75">
        <f t="shared" si="7"/>
        <v>0</v>
      </c>
    </row>
    <row r="32" spans="1:18" customFormat="1" ht="15" x14ac:dyDescent="0.25">
      <c r="A32" s="76" t="s">
        <v>65</v>
      </c>
      <c r="B32" s="77">
        <v>17</v>
      </c>
      <c r="C32" s="78">
        <v>17</v>
      </c>
      <c r="D32" s="79">
        <f t="shared" si="0"/>
        <v>1</v>
      </c>
      <c r="E32" s="80">
        <v>10</v>
      </c>
      <c r="F32" s="81">
        <f t="shared" si="1"/>
        <v>0.58823529411764708</v>
      </c>
      <c r="G32" s="80">
        <v>5</v>
      </c>
      <c r="H32" s="81">
        <f t="shared" si="2"/>
        <v>0.29411764705882354</v>
      </c>
      <c r="I32" s="80">
        <v>3</v>
      </c>
      <c r="J32" s="81">
        <f t="shared" si="3"/>
        <v>0.17647058823529413</v>
      </c>
      <c r="K32" s="80">
        <v>0</v>
      </c>
      <c r="L32" s="81">
        <f t="shared" si="4"/>
        <v>0</v>
      </c>
      <c r="M32" s="80">
        <v>0</v>
      </c>
      <c r="N32" s="81">
        <f t="shared" si="5"/>
        <v>0</v>
      </c>
      <c r="O32" s="80">
        <v>0</v>
      </c>
      <c r="P32" s="81">
        <f t="shared" si="6"/>
        <v>0</v>
      </c>
      <c r="Q32" s="80">
        <v>0</v>
      </c>
      <c r="R32" s="81">
        <f t="shared" si="7"/>
        <v>0</v>
      </c>
    </row>
    <row r="33" spans="1:18" customFormat="1" ht="15" x14ac:dyDescent="0.25">
      <c r="A33" s="70" t="s">
        <v>66</v>
      </c>
      <c r="B33" s="71">
        <v>28</v>
      </c>
      <c r="C33" s="72">
        <v>28</v>
      </c>
      <c r="D33" s="73">
        <f t="shared" si="0"/>
        <v>1</v>
      </c>
      <c r="E33" s="74">
        <v>23</v>
      </c>
      <c r="F33" s="75">
        <f t="shared" si="1"/>
        <v>0.8214285714285714</v>
      </c>
      <c r="G33" s="74">
        <v>5</v>
      </c>
      <c r="H33" s="75">
        <f t="shared" si="2"/>
        <v>0.17857142857142858</v>
      </c>
      <c r="I33" s="74">
        <v>0</v>
      </c>
      <c r="J33" s="75">
        <f t="shared" si="3"/>
        <v>0</v>
      </c>
      <c r="K33" s="74">
        <v>0</v>
      </c>
      <c r="L33" s="75">
        <f t="shared" si="4"/>
        <v>0</v>
      </c>
      <c r="M33" s="74">
        <v>0</v>
      </c>
      <c r="N33" s="75">
        <f t="shared" si="5"/>
        <v>0</v>
      </c>
      <c r="O33" s="74">
        <v>0</v>
      </c>
      <c r="P33" s="75">
        <f t="shared" si="6"/>
        <v>0</v>
      </c>
      <c r="Q33" s="74">
        <v>0</v>
      </c>
      <c r="R33" s="75">
        <f t="shared" si="7"/>
        <v>0</v>
      </c>
    </row>
    <row r="34" spans="1:18" customFormat="1" ht="15" x14ac:dyDescent="0.25">
      <c r="A34" s="76" t="s">
        <v>67</v>
      </c>
      <c r="B34" s="77">
        <v>13</v>
      </c>
      <c r="C34" s="78">
        <v>13</v>
      </c>
      <c r="D34" s="79">
        <f t="shared" si="0"/>
        <v>1</v>
      </c>
      <c r="E34" s="80">
        <v>11</v>
      </c>
      <c r="F34" s="81">
        <f t="shared" si="1"/>
        <v>0.84615384615384615</v>
      </c>
      <c r="G34" s="80">
        <v>2</v>
      </c>
      <c r="H34" s="81">
        <f t="shared" si="2"/>
        <v>0.15384615384615385</v>
      </c>
      <c r="I34" s="80">
        <v>2</v>
      </c>
      <c r="J34" s="81">
        <f t="shared" si="3"/>
        <v>0.15384615384615385</v>
      </c>
      <c r="K34" s="80">
        <v>1</v>
      </c>
      <c r="L34" s="81">
        <f t="shared" si="4"/>
        <v>7.6923076923076927E-2</v>
      </c>
      <c r="M34" s="80">
        <v>0</v>
      </c>
      <c r="N34" s="81">
        <f t="shared" si="5"/>
        <v>0</v>
      </c>
      <c r="O34" s="80">
        <v>0</v>
      </c>
      <c r="P34" s="81">
        <f t="shared" si="6"/>
        <v>0</v>
      </c>
      <c r="Q34" s="80">
        <v>0</v>
      </c>
      <c r="R34" s="81">
        <f t="shared" si="7"/>
        <v>0</v>
      </c>
    </row>
    <row r="35" spans="1:18" customFormat="1" ht="15" x14ac:dyDescent="0.25">
      <c r="A35" s="70" t="s">
        <v>68</v>
      </c>
      <c r="B35" s="71">
        <v>140</v>
      </c>
      <c r="C35" s="72">
        <v>140</v>
      </c>
      <c r="D35" s="73">
        <f t="shared" si="0"/>
        <v>1</v>
      </c>
      <c r="E35" s="74">
        <v>90</v>
      </c>
      <c r="F35" s="75">
        <f t="shared" si="1"/>
        <v>0.6428571428571429</v>
      </c>
      <c r="G35" s="74">
        <v>37</v>
      </c>
      <c r="H35" s="75">
        <f t="shared" si="2"/>
        <v>0.26428571428571429</v>
      </c>
      <c r="I35" s="74">
        <v>11</v>
      </c>
      <c r="J35" s="75">
        <f t="shared" si="3"/>
        <v>7.857142857142857E-2</v>
      </c>
      <c r="K35" s="74">
        <v>16</v>
      </c>
      <c r="L35" s="75">
        <f t="shared" si="4"/>
        <v>0.11428571428571428</v>
      </c>
      <c r="M35" s="74">
        <v>1</v>
      </c>
      <c r="N35" s="75">
        <f t="shared" si="5"/>
        <v>7.1428571428571426E-3</v>
      </c>
      <c r="O35" s="74">
        <v>1</v>
      </c>
      <c r="P35" s="75">
        <f t="shared" si="6"/>
        <v>7.1428571428571426E-3</v>
      </c>
      <c r="Q35" s="74">
        <v>1</v>
      </c>
      <c r="R35" s="75">
        <f t="shared" si="7"/>
        <v>7.1428571428571426E-3</v>
      </c>
    </row>
    <row r="36" spans="1:18" customFormat="1" ht="15" x14ac:dyDescent="0.25">
      <c r="A36" s="76" t="s">
        <v>69</v>
      </c>
      <c r="B36" s="77">
        <v>185</v>
      </c>
      <c r="C36" s="78">
        <v>183</v>
      </c>
      <c r="D36" s="79">
        <f t="shared" si="0"/>
        <v>0.98918918918918919</v>
      </c>
      <c r="E36" s="80">
        <v>146</v>
      </c>
      <c r="F36" s="81">
        <f t="shared" si="1"/>
        <v>0.79781420765027322</v>
      </c>
      <c r="G36" s="80">
        <v>22</v>
      </c>
      <c r="H36" s="81">
        <f t="shared" si="2"/>
        <v>0.12021857923497267</v>
      </c>
      <c r="I36" s="80">
        <v>16</v>
      </c>
      <c r="J36" s="81">
        <f t="shared" si="3"/>
        <v>8.7431693989071038E-2</v>
      </c>
      <c r="K36" s="80">
        <v>10</v>
      </c>
      <c r="L36" s="81">
        <f t="shared" si="4"/>
        <v>5.4644808743169397E-2</v>
      </c>
      <c r="M36" s="80">
        <v>1</v>
      </c>
      <c r="N36" s="81">
        <f t="shared" si="5"/>
        <v>5.4644808743169399E-3</v>
      </c>
      <c r="O36" s="80">
        <v>1</v>
      </c>
      <c r="P36" s="81">
        <f t="shared" si="6"/>
        <v>5.4644808743169399E-3</v>
      </c>
      <c r="Q36" s="80">
        <v>0</v>
      </c>
      <c r="R36" s="81">
        <f t="shared" si="7"/>
        <v>0</v>
      </c>
    </row>
    <row r="37" spans="1:18" customFormat="1" ht="15" x14ac:dyDescent="0.25">
      <c r="A37" s="70" t="s">
        <v>70</v>
      </c>
      <c r="B37" s="71">
        <v>20</v>
      </c>
      <c r="C37" s="72">
        <v>20</v>
      </c>
      <c r="D37" s="73">
        <f t="shared" si="0"/>
        <v>1</v>
      </c>
      <c r="E37" s="74">
        <v>13</v>
      </c>
      <c r="F37" s="75">
        <f t="shared" si="1"/>
        <v>0.65</v>
      </c>
      <c r="G37" s="74">
        <v>5</v>
      </c>
      <c r="H37" s="75">
        <f t="shared" si="2"/>
        <v>0.25</v>
      </c>
      <c r="I37" s="74">
        <v>0</v>
      </c>
      <c r="J37" s="75">
        <f t="shared" si="3"/>
        <v>0</v>
      </c>
      <c r="K37" s="74">
        <v>2</v>
      </c>
      <c r="L37" s="75">
        <f t="shared" si="4"/>
        <v>0.1</v>
      </c>
      <c r="M37" s="74">
        <v>0</v>
      </c>
      <c r="N37" s="75">
        <f t="shared" si="5"/>
        <v>0</v>
      </c>
      <c r="O37" s="74">
        <v>0</v>
      </c>
      <c r="P37" s="75">
        <f t="shared" si="6"/>
        <v>0</v>
      </c>
      <c r="Q37" s="74">
        <v>0</v>
      </c>
      <c r="R37" s="75">
        <f t="shared" si="7"/>
        <v>0</v>
      </c>
    </row>
    <row r="38" spans="1:18" customFormat="1" ht="15" x14ac:dyDescent="0.25">
      <c r="A38" s="76" t="s">
        <v>71</v>
      </c>
      <c r="B38" s="77">
        <v>29</v>
      </c>
      <c r="C38" s="78">
        <v>29</v>
      </c>
      <c r="D38" s="79">
        <f t="shared" si="0"/>
        <v>1</v>
      </c>
      <c r="E38" s="80">
        <v>21</v>
      </c>
      <c r="F38" s="81">
        <f t="shared" si="1"/>
        <v>0.72413793103448276</v>
      </c>
      <c r="G38" s="80">
        <v>13</v>
      </c>
      <c r="H38" s="81">
        <f t="shared" si="2"/>
        <v>0.44827586206896552</v>
      </c>
      <c r="I38" s="80">
        <v>1</v>
      </c>
      <c r="J38" s="81">
        <f t="shared" si="3"/>
        <v>3.4482758620689655E-2</v>
      </c>
      <c r="K38" s="80">
        <v>0</v>
      </c>
      <c r="L38" s="81">
        <f t="shared" si="4"/>
        <v>0</v>
      </c>
      <c r="M38" s="80">
        <v>0</v>
      </c>
      <c r="N38" s="81">
        <f t="shared" si="5"/>
        <v>0</v>
      </c>
      <c r="O38" s="80">
        <v>0</v>
      </c>
      <c r="P38" s="81">
        <f t="shared" si="6"/>
        <v>0</v>
      </c>
      <c r="Q38" s="80">
        <v>0</v>
      </c>
      <c r="R38" s="81">
        <f t="shared" si="7"/>
        <v>0</v>
      </c>
    </row>
    <row r="39" spans="1:18" customFormat="1" ht="15" x14ac:dyDescent="0.25">
      <c r="A39" s="70" t="s">
        <v>72</v>
      </c>
      <c r="B39" s="71">
        <v>38</v>
      </c>
      <c r="C39" s="72">
        <v>38</v>
      </c>
      <c r="D39" s="73">
        <f t="shared" si="0"/>
        <v>1</v>
      </c>
      <c r="E39" s="74">
        <v>11</v>
      </c>
      <c r="F39" s="75">
        <f t="shared" si="1"/>
        <v>0.28947368421052633</v>
      </c>
      <c r="G39" s="74">
        <v>30</v>
      </c>
      <c r="H39" s="75">
        <f t="shared" si="2"/>
        <v>0.78947368421052633</v>
      </c>
      <c r="I39" s="74">
        <v>0</v>
      </c>
      <c r="J39" s="75">
        <f t="shared" si="3"/>
        <v>0</v>
      </c>
      <c r="K39" s="74">
        <v>0</v>
      </c>
      <c r="L39" s="75">
        <f t="shared" si="4"/>
        <v>0</v>
      </c>
      <c r="M39" s="74">
        <v>0</v>
      </c>
      <c r="N39" s="75">
        <f t="shared" si="5"/>
        <v>0</v>
      </c>
      <c r="O39" s="74">
        <v>0</v>
      </c>
      <c r="P39" s="75">
        <f t="shared" si="6"/>
        <v>0</v>
      </c>
      <c r="Q39" s="74">
        <v>0</v>
      </c>
      <c r="R39" s="75">
        <f t="shared" si="7"/>
        <v>0</v>
      </c>
    </row>
    <row r="40" spans="1:18" customFormat="1" ht="15" x14ac:dyDescent="0.25">
      <c r="A40" s="76" t="s">
        <v>73</v>
      </c>
      <c r="B40" s="77">
        <v>27</v>
      </c>
      <c r="C40" s="78">
        <v>27</v>
      </c>
      <c r="D40" s="79">
        <f t="shared" si="0"/>
        <v>1</v>
      </c>
      <c r="E40" s="80">
        <v>16</v>
      </c>
      <c r="F40" s="81">
        <f t="shared" si="1"/>
        <v>0.59259259259259256</v>
      </c>
      <c r="G40" s="80">
        <v>6</v>
      </c>
      <c r="H40" s="81">
        <f t="shared" si="2"/>
        <v>0.22222222222222221</v>
      </c>
      <c r="I40" s="80">
        <v>9</v>
      </c>
      <c r="J40" s="81">
        <f t="shared" si="3"/>
        <v>0.33333333333333331</v>
      </c>
      <c r="K40" s="80">
        <v>0</v>
      </c>
      <c r="L40" s="81">
        <f t="shared" si="4"/>
        <v>0</v>
      </c>
      <c r="M40" s="80">
        <v>1</v>
      </c>
      <c r="N40" s="81">
        <f t="shared" si="5"/>
        <v>3.7037037037037035E-2</v>
      </c>
      <c r="O40" s="80">
        <v>0</v>
      </c>
      <c r="P40" s="81">
        <f t="shared" si="6"/>
        <v>0</v>
      </c>
      <c r="Q40" s="80">
        <v>0</v>
      </c>
      <c r="R40" s="81">
        <f t="shared" si="7"/>
        <v>0</v>
      </c>
    </row>
    <row r="41" spans="1:18" customFormat="1" ht="15" x14ac:dyDescent="0.25">
      <c r="A41" s="70" t="s">
        <v>74</v>
      </c>
      <c r="B41" s="71">
        <v>7</v>
      </c>
      <c r="C41" s="72">
        <v>7</v>
      </c>
      <c r="D41" s="73">
        <f t="shared" si="0"/>
        <v>1</v>
      </c>
      <c r="E41" s="74">
        <v>6</v>
      </c>
      <c r="F41" s="75">
        <f t="shared" si="1"/>
        <v>0.8571428571428571</v>
      </c>
      <c r="G41" s="74">
        <v>1</v>
      </c>
      <c r="H41" s="75">
        <f t="shared" si="2"/>
        <v>0.14285714285714285</v>
      </c>
      <c r="I41" s="74">
        <v>1</v>
      </c>
      <c r="J41" s="75">
        <f t="shared" si="3"/>
        <v>0.14285714285714285</v>
      </c>
      <c r="K41" s="74">
        <v>0</v>
      </c>
      <c r="L41" s="75">
        <f t="shared" si="4"/>
        <v>0</v>
      </c>
      <c r="M41" s="74">
        <v>0</v>
      </c>
      <c r="N41" s="75">
        <f t="shared" si="5"/>
        <v>0</v>
      </c>
      <c r="O41" s="74">
        <v>0</v>
      </c>
      <c r="P41" s="75">
        <f t="shared" si="6"/>
        <v>0</v>
      </c>
      <c r="Q41" s="74">
        <v>0</v>
      </c>
      <c r="R41" s="75">
        <f t="shared" si="7"/>
        <v>0</v>
      </c>
    </row>
    <row r="42" spans="1:18" customFormat="1" ht="15" x14ac:dyDescent="0.25">
      <c r="A42" s="76" t="s">
        <v>75</v>
      </c>
      <c r="B42" s="77">
        <v>1</v>
      </c>
      <c r="C42" s="78">
        <v>1</v>
      </c>
      <c r="D42" s="79">
        <f t="shared" si="0"/>
        <v>1</v>
      </c>
      <c r="E42" s="80">
        <v>1</v>
      </c>
      <c r="F42" s="81">
        <f t="shared" si="1"/>
        <v>1</v>
      </c>
      <c r="G42" s="80">
        <v>0</v>
      </c>
      <c r="H42" s="81">
        <f t="shared" si="2"/>
        <v>0</v>
      </c>
      <c r="I42" s="80">
        <v>0</v>
      </c>
      <c r="J42" s="81">
        <f t="shared" si="3"/>
        <v>0</v>
      </c>
      <c r="K42" s="80">
        <v>0</v>
      </c>
      <c r="L42" s="81">
        <f t="shared" si="4"/>
        <v>0</v>
      </c>
      <c r="M42" s="80">
        <v>0</v>
      </c>
      <c r="N42" s="81">
        <f t="shared" si="5"/>
        <v>0</v>
      </c>
      <c r="O42" s="80">
        <v>0</v>
      </c>
      <c r="P42" s="81">
        <f t="shared" si="6"/>
        <v>0</v>
      </c>
      <c r="Q42" s="80">
        <v>0</v>
      </c>
      <c r="R42" s="81">
        <f t="shared" si="7"/>
        <v>0</v>
      </c>
    </row>
    <row r="43" spans="1:18" customFormat="1" ht="15" x14ac:dyDescent="0.25">
      <c r="A43" s="70" t="s">
        <v>76</v>
      </c>
      <c r="B43" s="71">
        <v>22</v>
      </c>
      <c r="C43" s="72">
        <v>22</v>
      </c>
      <c r="D43" s="73">
        <f t="shared" si="0"/>
        <v>1</v>
      </c>
      <c r="E43" s="74">
        <v>1</v>
      </c>
      <c r="F43" s="75">
        <f t="shared" si="1"/>
        <v>4.5454545454545456E-2</v>
      </c>
      <c r="G43" s="74">
        <v>1</v>
      </c>
      <c r="H43" s="75">
        <f t="shared" si="2"/>
        <v>4.5454545454545456E-2</v>
      </c>
      <c r="I43" s="74">
        <v>21</v>
      </c>
      <c r="J43" s="75">
        <f t="shared" si="3"/>
        <v>0.95454545454545459</v>
      </c>
      <c r="K43" s="74">
        <v>2</v>
      </c>
      <c r="L43" s="75">
        <f t="shared" si="4"/>
        <v>9.0909090909090912E-2</v>
      </c>
      <c r="M43" s="74">
        <v>0</v>
      </c>
      <c r="N43" s="75">
        <f t="shared" si="5"/>
        <v>0</v>
      </c>
      <c r="O43" s="74">
        <v>0</v>
      </c>
      <c r="P43" s="75">
        <f t="shared" si="6"/>
        <v>0</v>
      </c>
      <c r="Q43" s="74">
        <v>0</v>
      </c>
      <c r="R43" s="75">
        <f t="shared" si="7"/>
        <v>0</v>
      </c>
    </row>
    <row r="44" spans="1:18" customFormat="1" ht="15" x14ac:dyDescent="0.25">
      <c r="A44" s="76" t="s">
        <v>77</v>
      </c>
      <c r="B44" s="77">
        <v>13</v>
      </c>
      <c r="C44" s="78">
        <v>13</v>
      </c>
      <c r="D44" s="79">
        <f t="shared" si="0"/>
        <v>1</v>
      </c>
      <c r="E44" s="80">
        <v>9</v>
      </c>
      <c r="F44" s="81">
        <f t="shared" si="1"/>
        <v>0.69230769230769229</v>
      </c>
      <c r="G44" s="80">
        <v>3</v>
      </c>
      <c r="H44" s="81">
        <f t="shared" si="2"/>
        <v>0.23076923076923078</v>
      </c>
      <c r="I44" s="80">
        <v>0</v>
      </c>
      <c r="J44" s="81">
        <f t="shared" si="3"/>
        <v>0</v>
      </c>
      <c r="K44" s="80">
        <v>1</v>
      </c>
      <c r="L44" s="81">
        <f t="shared" si="4"/>
        <v>7.6923076923076927E-2</v>
      </c>
      <c r="M44" s="80">
        <v>1</v>
      </c>
      <c r="N44" s="81">
        <f t="shared" si="5"/>
        <v>7.6923076923076927E-2</v>
      </c>
      <c r="O44" s="80">
        <v>1</v>
      </c>
      <c r="P44" s="81">
        <f t="shared" si="6"/>
        <v>7.6923076923076927E-2</v>
      </c>
      <c r="Q44" s="80">
        <v>0</v>
      </c>
      <c r="R44" s="81">
        <f t="shared" si="7"/>
        <v>0</v>
      </c>
    </row>
    <row r="45" spans="1:18" customFormat="1" ht="15" x14ac:dyDescent="0.25">
      <c r="A45" s="70" t="s">
        <v>78</v>
      </c>
      <c r="B45" s="71">
        <v>11</v>
      </c>
      <c r="C45" s="72">
        <v>11</v>
      </c>
      <c r="D45" s="73">
        <f t="shared" si="0"/>
        <v>1</v>
      </c>
      <c r="E45" s="74">
        <v>3</v>
      </c>
      <c r="F45" s="75">
        <f t="shared" si="1"/>
        <v>0.27272727272727271</v>
      </c>
      <c r="G45" s="74">
        <v>11</v>
      </c>
      <c r="H45" s="75">
        <f t="shared" si="2"/>
        <v>1</v>
      </c>
      <c r="I45" s="74">
        <v>0</v>
      </c>
      <c r="J45" s="75">
        <f t="shared" si="3"/>
        <v>0</v>
      </c>
      <c r="K45" s="74">
        <v>0</v>
      </c>
      <c r="L45" s="75">
        <f t="shared" si="4"/>
        <v>0</v>
      </c>
      <c r="M45" s="74">
        <v>0</v>
      </c>
      <c r="N45" s="75">
        <f t="shared" si="5"/>
        <v>0</v>
      </c>
      <c r="O45" s="74">
        <v>0</v>
      </c>
      <c r="P45" s="75">
        <f t="shared" si="6"/>
        <v>0</v>
      </c>
      <c r="Q45" s="74">
        <v>0</v>
      </c>
      <c r="R45" s="75">
        <f t="shared" si="7"/>
        <v>0</v>
      </c>
    </row>
    <row r="46" spans="1:18" customFormat="1" ht="15" x14ac:dyDescent="0.25">
      <c r="A46" s="76" t="s">
        <v>79</v>
      </c>
      <c r="B46" s="77">
        <v>10</v>
      </c>
      <c r="C46" s="78">
        <v>10</v>
      </c>
      <c r="D46" s="79">
        <f t="shared" si="0"/>
        <v>1</v>
      </c>
      <c r="E46" s="80">
        <v>10</v>
      </c>
      <c r="F46" s="81">
        <f t="shared" si="1"/>
        <v>1</v>
      </c>
      <c r="G46" s="80">
        <v>0</v>
      </c>
      <c r="H46" s="81">
        <f t="shared" si="2"/>
        <v>0</v>
      </c>
      <c r="I46" s="80">
        <v>0</v>
      </c>
      <c r="J46" s="81">
        <f t="shared" si="3"/>
        <v>0</v>
      </c>
      <c r="K46" s="80">
        <v>0</v>
      </c>
      <c r="L46" s="81">
        <f t="shared" si="4"/>
        <v>0</v>
      </c>
      <c r="M46" s="80">
        <v>0</v>
      </c>
      <c r="N46" s="81">
        <f t="shared" si="5"/>
        <v>0</v>
      </c>
      <c r="O46" s="80">
        <v>0</v>
      </c>
      <c r="P46" s="81">
        <f t="shared" si="6"/>
        <v>0</v>
      </c>
      <c r="Q46" s="80">
        <v>0</v>
      </c>
      <c r="R46" s="81">
        <f t="shared" si="7"/>
        <v>0</v>
      </c>
    </row>
    <row r="47" spans="1:18" customFormat="1" ht="15" x14ac:dyDescent="0.25">
      <c r="A47" s="70" t="s">
        <v>80</v>
      </c>
      <c r="B47" s="71">
        <v>6</v>
      </c>
      <c r="C47" s="72">
        <v>6</v>
      </c>
      <c r="D47" s="73">
        <f t="shared" si="0"/>
        <v>1</v>
      </c>
      <c r="E47" s="74">
        <v>4</v>
      </c>
      <c r="F47" s="75">
        <f t="shared" si="1"/>
        <v>0.66666666666666663</v>
      </c>
      <c r="G47" s="74">
        <v>1</v>
      </c>
      <c r="H47" s="75">
        <f t="shared" si="2"/>
        <v>0.16666666666666666</v>
      </c>
      <c r="I47" s="74">
        <v>0</v>
      </c>
      <c r="J47" s="75">
        <f t="shared" si="3"/>
        <v>0</v>
      </c>
      <c r="K47" s="74">
        <v>0</v>
      </c>
      <c r="L47" s="75">
        <f t="shared" si="4"/>
        <v>0</v>
      </c>
      <c r="M47" s="74">
        <v>0</v>
      </c>
      <c r="N47" s="75">
        <f t="shared" si="5"/>
        <v>0</v>
      </c>
      <c r="O47" s="74">
        <v>0</v>
      </c>
      <c r="P47" s="75">
        <f t="shared" si="6"/>
        <v>0</v>
      </c>
      <c r="Q47" s="74">
        <v>1</v>
      </c>
      <c r="R47" s="75">
        <f t="shared" si="7"/>
        <v>0.16666666666666666</v>
      </c>
    </row>
    <row r="48" spans="1:18" customFormat="1" ht="15" x14ac:dyDescent="0.25">
      <c r="A48" s="76" t="s">
        <v>81</v>
      </c>
      <c r="B48" s="77">
        <v>84</v>
      </c>
      <c r="C48" s="78">
        <v>83</v>
      </c>
      <c r="D48" s="79">
        <f t="shared" si="0"/>
        <v>0.98809523809523814</v>
      </c>
      <c r="E48" s="80">
        <v>64</v>
      </c>
      <c r="F48" s="81">
        <f t="shared" si="1"/>
        <v>0.77108433734939763</v>
      </c>
      <c r="G48" s="80">
        <v>18</v>
      </c>
      <c r="H48" s="81">
        <f t="shared" si="2"/>
        <v>0.21686746987951808</v>
      </c>
      <c r="I48" s="80">
        <v>1</v>
      </c>
      <c r="J48" s="81">
        <f t="shared" si="3"/>
        <v>1.2048192771084338E-2</v>
      </c>
      <c r="K48" s="80">
        <v>4</v>
      </c>
      <c r="L48" s="81">
        <f t="shared" si="4"/>
        <v>4.8192771084337352E-2</v>
      </c>
      <c r="M48" s="80">
        <v>1</v>
      </c>
      <c r="N48" s="81">
        <f t="shared" si="5"/>
        <v>1.2048192771084338E-2</v>
      </c>
      <c r="O48" s="80">
        <v>4</v>
      </c>
      <c r="P48" s="81">
        <f t="shared" si="6"/>
        <v>4.8192771084337352E-2</v>
      </c>
      <c r="Q48" s="80">
        <v>2</v>
      </c>
      <c r="R48" s="81">
        <f t="shared" si="7"/>
        <v>2.4096385542168676E-2</v>
      </c>
    </row>
    <row r="49" spans="1:18" customFormat="1" ht="15" x14ac:dyDescent="0.25">
      <c r="A49" s="70" t="s">
        <v>82</v>
      </c>
      <c r="B49" s="71">
        <v>5</v>
      </c>
      <c r="C49" s="72">
        <v>5</v>
      </c>
      <c r="D49" s="73">
        <f t="shared" si="0"/>
        <v>1</v>
      </c>
      <c r="E49" s="74">
        <v>4</v>
      </c>
      <c r="F49" s="75">
        <f t="shared" si="1"/>
        <v>0.8</v>
      </c>
      <c r="G49" s="74">
        <v>2</v>
      </c>
      <c r="H49" s="75">
        <f t="shared" si="2"/>
        <v>0.4</v>
      </c>
      <c r="I49" s="74">
        <v>0</v>
      </c>
      <c r="J49" s="75">
        <f t="shared" si="3"/>
        <v>0</v>
      </c>
      <c r="K49" s="74">
        <v>0</v>
      </c>
      <c r="L49" s="75">
        <f t="shared" si="4"/>
        <v>0</v>
      </c>
      <c r="M49" s="74">
        <v>0</v>
      </c>
      <c r="N49" s="75">
        <f t="shared" si="5"/>
        <v>0</v>
      </c>
      <c r="O49" s="74">
        <v>0</v>
      </c>
      <c r="P49" s="75">
        <f t="shared" si="6"/>
        <v>0</v>
      </c>
      <c r="Q49" s="74">
        <v>1</v>
      </c>
      <c r="R49" s="75">
        <f t="shared" si="7"/>
        <v>0.2</v>
      </c>
    </row>
    <row r="50" spans="1:18" customFormat="1" ht="15" x14ac:dyDescent="0.25">
      <c r="A50" s="76" t="s">
        <v>83</v>
      </c>
      <c r="B50" s="77">
        <v>66</v>
      </c>
      <c r="C50" s="78">
        <v>65</v>
      </c>
      <c r="D50" s="79">
        <f t="shared" si="0"/>
        <v>0.98484848484848486</v>
      </c>
      <c r="E50" s="80">
        <v>33</v>
      </c>
      <c r="F50" s="81">
        <f t="shared" si="1"/>
        <v>0.50769230769230766</v>
      </c>
      <c r="G50" s="80">
        <v>30</v>
      </c>
      <c r="H50" s="81">
        <f t="shared" si="2"/>
        <v>0.46153846153846156</v>
      </c>
      <c r="I50" s="80">
        <v>11</v>
      </c>
      <c r="J50" s="81">
        <f t="shared" si="3"/>
        <v>0.16923076923076924</v>
      </c>
      <c r="K50" s="80">
        <v>3</v>
      </c>
      <c r="L50" s="81">
        <f t="shared" si="4"/>
        <v>4.6153846153846156E-2</v>
      </c>
      <c r="M50" s="80">
        <v>0</v>
      </c>
      <c r="N50" s="81">
        <f t="shared" si="5"/>
        <v>0</v>
      </c>
      <c r="O50" s="80">
        <v>0</v>
      </c>
      <c r="P50" s="81">
        <f t="shared" si="6"/>
        <v>0</v>
      </c>
      <c r="Q50" s="80">
        <v>0</v>
      </c>
      <c r="R50" s="81">
        <f t="shared" si="7"/>
        <v>0</v>
      </c>
    </row>
    <row r="51" spans="1:18" customFormat="1" ht="15" x14ac:dyDescent="0.25">
      <c r="A51" s="70" t="s">
        <v>84</v>
      </c>
      <c r="B51" s="71">
        <v>26</v>
      </c>
      <c r="C51" s="72">
        <v>26</v>
      </c>
      <c r="D51" s="73">
        <f t="shared" si="0"/>
        <v>1</v>
      </c>
      <c r="E51" s="74">
        <v>18</v>
      </c>
      <c r="F51" s="75">
        <f t="shared" si="1"/>
        <v>0.69230769230769229</v>
      </c>
      <c r="G51" s="74">
        <v>4</v>
      </c>
      <c r="H51" s="75">
        <f t="shared" si="2"/>
        <v>0.15384615384615385</v>
      </c>
      <c r="I51" s="74">
        <v>2</v>
      </c>
      <c r="J51" s="75">
        <f t="shared" si="3"/>
        <v>7.6923076923076927E-2</v>
      </c>
      <c r="K51" s="74">
        <v>2</v>
      </c>
      <c r="L51" s="75">
        <f t="shared" si="4"/>
        <v>7.6923076923076927E-2</v>
      </c>
      <c r="M51" s="74">
        <v>0</v>
      </c>
      <c r="N51" s="75">
        <f t="shared" si="5"/>
        <v>0</v>
      </c>
      <c r="O51" s="74">
        <v>0</v>
      </c>
      <c r="P51" s="75">
        <f t="shared" si="6"/>
        <v>0</v>
      </c>
      <c r="Q51" s="74">
        <v>0</v>
      </c>
      <c r="R51" s="75">
        <f t="shared" si="7"/>
        <v>0</v>
      </c>
    </row>
    <row r="52" spans="1:18" customFormat="1" ht="15" x14ac:dyDescent="0.25">
      <c r="A52" s="76" t="s">
        <v>85</v>
      </c>
      <c r="B52" s="77">
        <v>89</v>
      </c>
      <c r="C52" s="78">
        <v>89</v>
      </c>
      <c r="D52" s="79">
        <f t="shared" si="0"/>
        <v>1</v>
      </c>
      <c r="E52" s="80">
        <v>73</v>
      </c>
      <c r="F52" s="81">
        <f t="shared" si="1"/>
        <v>0.8202247191011236</v>
      </c>
      <c r="G52" s="80">
        <v>20</v>
      </c>
      <c r="H52" s="81">
        <f t="shared" si="2"/>
        <v>0.2247191011235955</v>
      </c>
      <c r="I52" s="80">
        <v>3</v>
      </c>
      <c r="J52" s="81">
        <f t="shared" si="3"/>
        <v>3.3707865168539325E-2</v>
      </c>
      <c r="K52" s="80">
        <v>4</v>
      </c>
      <c r="L52" s="81">
        <f t="shared" si="4"/>
        <v>4.49438202247191E-2</v>
      </c>
      <c r="M52" s="80">
        <v>0</v>
      </c>
      <c r="N52" s="81">
        <f t="shared" si="5"/>
        <v>0</v>
      </c>
      <c r="O52" s="80">
        <v>2</v>
      </c>
      <c r="P52" s="81">
        <f t="shared" si="6"/>
        <v>2.247191011235955E-2</v>
      </c>
      <c r="Q52" s="80">
        <v>0</v>
      </c>
      <c r="R52" s="81">
        <f t="shared" si="7"/>
        <v>0</v>
      </c>
    </row>
    <row r="53" spans="1:18" customFormat="1" ht="15" x14ac:dyDescent="0.25">
      <c r="A53" s="70" t="s">
        <v>86</v>
      </c>
      <c r="B53" s="71">
        <v>81</v>
      </c>
      <c r="C53" s="72">
        <v>81</v>
      </c>
      <c r="D53" s="73">
        <f t="shared" si="0"/>
        <v>1</v>
      </c>
      <c r="E53" s="74">
        <v>49</v>
      </c>
      <c r="F53" s="75">
        <f t="shared" si="1"/>
        <v>0.60493827160493829</v>
      </c>
      <c r="G53" s="74">
        <v>29</v>
      </c>
      <c r="H53" s="75">
        <f t="shared" si="2"/>
        <v>0.35802469135802467</v>
      </c>
      <c r="I53" s="74">
        <v>7</v>
      </c>
      <c r="J53" s="75">
        <f t="shared" si="3"/>
        <v>8.6419753086419748E-2</v>
      </c>
      <c r="K53" s="74">
        <v>4</v>
      </c>
      <c r="L53" s="75">
        <f t="shared" si="4"/>
        <v>4.9382716049382713E-2</v>
      </c>
      <c r="M53" s="74">
        <v>0</v>
      </c>
      <c r="N53" s="75">
        <f t="shared" si="5"/>
        <v>0</v>
      </c>
      <c r="O53" s="74">
        <v>1</v>
      </c>
      <c r="P53" s="75">
        <f t="shared" si="6"/>
        <v>1.2345679012345678E-2</v>
      </c>
      <c r="Q53" s="74">
        <v>0</v>
      </c>
      <c r="R53" s="75">
        <f t="shared" si="7"/>
        <v>0</v>
      </c>
    </row>
    <row r="54" spans="1:18" customFormat="1" ht="15" x14ac:dyDescent="0.25">
      <c r="A54" s="76" t="s">
        <v>109</v>
      </c>
      <c r="B54" s="77">
        <v>8</v>
      </c>
      <c r="C54" s="78">
        <v>8</v>
      </c>
      <c r="D54" s="79">
        <f t="shared" si="0"/>
        <v>1</v>
      </c>
      <c r="E54" s="80">
        <v>6</v>
      </c>
      <c r="F54" s="81">
        <f t="shared" si="1"/>
        <v>0.75</v>
      </c>
      <c r="G54" s="80">
        <v>3</v>
      </c>
      <c r="H54" s="81">
        <f t="shared" si="2"/>
        <v>0.375</v>
      </c>
      <c r="I54" s="80">
        <v>0</v>
      </c>
      <c r="J54" s="81">
        <f t="shared" si="3"/>
        <v>0</v>
      </c>
      <c r="K54" s="80">
        <v>0</v>
      </c>
      <c r="L54" s="81">
        <f t="shared" si="4"/>
        <v>0</v>
      </c>
      <c r="M54" s="80">
        <v>0</v>
      </c>
      <c r="N54" s="81">
        <f t="shared" si="5"/>
        <v>0</v>
      </c>
      <c r="O54" s="80">
        <v>0</v>
      </c>
      <c r="P54" s="81">
        <f t="shared" si="6"/>
        <v>0</v>
      </c>
      <c r="Q54" s="80">
        <v>0</v>
      </c>
      <c r="R54" s="81">
        <f t="shared" si="7"/>
        <v>0</v>
      </c>
    </row>
    <row r="55" spans="1:18" customFormat="1" ht="15" x14ac:dyDescent="0.25">
      <c r="A55" s="70" t="s">
        <v>87</v>
      </c>
      <c r="B55" s="71">
        <v>15</v>
      </c>
      <c r="C55" s="72">
        <v>15</v>
      </c>
      <c r="D55" s="73">
        <f t="shared" si="0"/>
        <v>1</v>
      </c>
      <c r="E55" s="74">
        <v>10</v>
      </c>
      <c r="F55" s="75">
        <f t="shared" si="1"/>
        <v>0.66666666666666663</v>
      </c>
      <c r="G55" s="74">
        <v>2</v>
      </c>
      <c r="H55" s="75">
        <f t="shared" si="2"/>
        <v>0.13333333333333333</v>
      </c>
      <c r="I55" s="74">
        <v>1</v>
      </c>
      <c r="J55" s="75">
        <f t="shared" si="3"/>
        <v>6.6666666666666666E-2</v>
      </c>
      <c r="K55" s="74">
        <v>1</v>
      </c>
      <c r="L55" s="75">
        <f t="shared" si="4"/>
        <v>6.6666666666666666E-2</v>
      </c>
      <c r="M55" s="74">
        <v>1</v>
      </c>
      <c r="N55" s="75">
        <f t="shared" si="5"/>
        <v>6.6666666666666666E-2</v>
      </c>
      <c r="O55" s="74">
        <v>1</v>
      </c>
      <c r="P55" s="75">
        <f t="shared" si="6"/>
        <v>6.6666666666666666E-2</v>
      </c>
      <c r="Q55" s="74">
        <v>0</v>
      </c>
      <c r="R55" s="75">
        <f t="shared" si="7"/>
        <v>0</v>
      </c>
    </row>
    <row r="56" spans="1:18" customFormat="1" ht="15" x14ac:dyDescent="0.25">
      <c r="A56" s="76" t="s">
        <v>88</v>
      </c>
      <c r="B56" s="77">
        <v>58</v>
      </c>
      <c r="C56" s="78">
        <v>55</v>
      </c>
      <c r="D56" s="79">
        <f t="shared" si="0"/>
        <v>0.94827586206896552</v>
      </c>
      <c r="E56" s="80">
        <v>47</v>
      </c>
      <c r="F56" s="81">
        <f t="shared" si="1"/>
        <v>0.8545454545454545</v>
      </c>
      <c r="G56" s="80">
        <v>10</v>
      </c>
      <c r="H56" s="81">
        <f t="shared" si="2"/>
        <v>0.18181818181818182</v>
      </c>
      <c r="I56" s="80">
        <v>2</v>
      </c>
      <c r="J56" s="81">
        <f t="shared" si="3"/>
        <v>3.6363636363636362E-2</v>
      </c>
      <c r="K56" s="80">
        <v>1</v>
      </c>
      <c r="L56" s="81">
        <f t="shared" si="4"/>
        <v>1.8181818181818181E-2</v>
      </c>
      <c r="M56" s="80">
        <v>0</v>
      </c>
      <c r="N56" s="81">
        <f t="shared" si="5"/>
        <v>0</v>
      </c>
      <c r="O56" s="80">
        <v>3</v>
      </c>
      <c r="P56" s="81">
        <f t="shared" si="6"/>
        <v>5.4545454545454543E-2</v>
      </c>
      <c r="Q56" s="80">
        <v>0</v>
      </c>
      <c r="R56" s="81">
        <f t="shared" si="7"/>
        <v>0</v>
      </c>
    </row>
    <row r="57" spans="1:18" customFormat="1" ht="15" x14ac:dyDescent="0.25">
      <c r="A57" s="70" t="s">
        <v>89</v>
      </c>
      <c r="B57" s="71">
        <v>5</v>
      </c>
      <c r="C57" s="72">
        <v>5</v>
      </c>
      <c r="D57" s="73">
        <f t="shared" si="0"/>
        <v>1</v>
      </c>
      <c r="E57" s="74">
        <v>5</v>
      </c>
      <c r="F57" s="75">
        <f t="shared" si="1"/>
        <v>1</v>
      </c>
      <c r="G57" s="74">
        <v>2</v>
      </c>
      <c r="H57" s="75">
        <f t="shared" si="2"/>
        <v>0.4</v>
      </c>
      <c r="I57" s="74">
        <v>0</v>
      </c>
      <c r="J57" s="75">
        <f t="shared" si="3"/>
        <v>0</v>
      </c>
      <c r="K57" s="74">
        <v>0</v>
      </c>
      <c r="L57" s="75">
        <f t="shared" si="4"/>
        <v>0</v>
      </c>
      <c r="M57" s="74">
        <v>0</v>
      </c>
      <c r="N57" s="75">
        <f t="shared" si="5"/>
        <v>0</v>
      </c>
      <c r="O57" s="74">
        <v>0</v>
      </c>
      <c r="P57" s="75">
        <f t="shared" si="6"/>
        <v>0</v>
      </c>
      <c r="Q57" s="74">
        <v>0</v>
      </c>
      <c r="R57" s="75">
        <f t="shared" si="7"/>
        <v>0</v>
      </c>
    </row>
    <row r="58" spans="1:18" customFormat="1" ht="15" x14ac:dyDescent="0.25">
      <c r="A58" s="76" t="s">
        <v>90</v>
      </c>
      <c r="B58" s="77">
        <v>17</v>
      </c>
      <c r="C58" s="78">
        <v>17</v>
      </c>
      <c r="D58" s="79">
        <f t="shared" si="0"/>
        <v>1</v>
      </c>
      <c r="E58" s="80">
        <v>14</v>
      </c>
      <c r="F58" s="81">
        <f t="shared" si="1"/>
        <v>0.82352941176470584</v>
      </c>
      <c r="G58" s="80">
        <v>7</v>
      </c>
      <c r="H58" s="81">
        <f t="shared" si="2"/>
        <v>0.41176470588235292</v>
      </c>
      <c r="I58" s="80">
        <v>0</v>
      </c>
      <c r="J58" s="81">
        <f t="shared" si="3"/>
        <v>0</v>
      </c>
      <c r="K58" s="80">
        <v>0</v>
      </c>
      <c r="L58" s="81">
        <f t="shared" si="4"/>
        <v>0</v>
      </c>
      <c r="M58" s="80">
        <v>0</v>
      </c>
      <c r="N58" s="81">
        <f t="shared" si="5"/>
        <v>0</v>
      </c>
      <c r="O58" s="80">
        <v>0</v>
      </c>
      <c r="P58" s="81">
        <f t="shared" si="6"/>
        <v>0</v>
      </c>
      <c r="Q58" s="80">
        <v>0</v>
      </c>
      <c r="R58" s="81">
        <f t="shared" si="7"/>
        <v>0</v>
      </c>
    </row>
    <row r="59" spans="1:18" customFormat="1" ht="15" x14ac:dyDescent="0.25">
      <c r="A59" s="70" t="s">
        <v>91</v>
      </c>
      <c r="B59" s="71">
        <v>10</v>
      </c>
      <c r="C59" s="72">
        <v>10</v>
      </c>
      <c r="D59" s="73">
        <f t="shared" si="0"/>
        <v>1</v>
      </c>
      <c r="E59" s="74">
        <v>7</v>
      </c>
      <c r="F59" s="75">
        <f t="shared" si="1"/>
        <v>0.7</v>
      </c>
      <c r="G59" s="74">
        <v>3</v>
      </c>
      <c r="H59" s="75">
        <f t="shared" si="2"/>
        <v>0.3</v>
      </c>
      <c r="I59" s="74">
        <v>1</v>
      </c>
      <c r="J59" s="75">
        <f t="shared" si="3"/>
        <v>0.1</v>
      </c>
      <c r="K59" s="74">
        <v>1</v>
      </c>
      <c r="L59" s="75">
        <f t="shared" si="4"/>
        <v>0.1</v>
      </c>
      <c r="M59" s="74">
        <v>0</v>
      </c>
      <c r="N59" s="75">
        <f t="shared" si="5"/>
        <v>0</v>
      </c>
      <c r="O59" s="74">
        <v>0</v>
      </c>
      <c r="P59" s="75">
        <f t="shared" si="6"/>
        <v>0</v>
      </c>
      <c r="Q59" s="74">
        <v>0</v>
      </c>
      <c r="R59" s="75">
        <f t="shared" si="7"/>
        <v>0</v>
      </c>
    </row>
    <row r="60" spans="1:18" customFormat="1" ht="15" x14ac:dyDescent="0.25">
      <c r="A60" s="88" t="s">
        <v>110</v>
      </c>
      <c r="B60" s="89">
        <v>38</v>
      </c>
      <c r="C60" s="78">
        <v>38</v>
      </c>
      <c r="D60" s="90">
        <f t="shared" si="0"/>
        <v>1</v>
      </c>
      <c r="E60" s="91">
        <v>34</v>
      </c>
      <c r="F60" s="92">
        <f t="shared" si="1"/>
        <v>0.89473684210526316</v>
      </c>
      <c r="G60" s="91">
        <v>3</v>
      </c>
      <c r="H60" s="92">
        <f t="shared" si="2"/>
        <v>7.8947368421052627E-2</v>
      </c>
      <c r="I60" s="91">
        <v>2</v>
      </c>
      <c r="J60" s="92">
        <f t="shared" si="3"/>
        <v>5.2631578947368418E-2</v>
      </c>
      <c r="K60" s="91">
        <v>2</v>
      </c>
      <c r="L60" s="92">
        <f t="shared" si="4"/>
        <v>5.2631578947368418E-2</v>
      </c>
      <c r="M60" s="91">
        <v>0</v>
      </c>
      <c r="N60" s="92">
        <f t="shared" si="5"/>
        <v>0</v>
      </c>
      <c r="O60" s="91">
        <v>0</v>
      </c>
      <c r="P60" s="92">
        <f t="shared" si="6"/>
        <v>0</v>
      </c>
      <c r="Q60" s="91">
        <v>0</v>
      </c>
      <c r="R60" s="92">
        <f t="shared" si="7"/>
        <v>0</v>
      </c>
    </row>
    <row r="61" spans="1:18" customFormat="1" ht="4.5" customHeight="1" x14ac:dyDescent="0.25">
      <c r="B61" s="72"/>
      <c r="C61" s="72"/>
      <c r="D61" s="93"/>
      <c r="E61" s="72"/>
      <c r="F61" s="93"/>
      <c r="G61" s="72"/>
      <c r="H61" s="93"/>
      <c r="I61" s="72"/>
      <c r="J61" s="93"/>
      <c r="K61" s="72"/>
      <c r="L61" s="93"/>
      <c r="M61" s="72"/>
      <c r="N61" s="93"/>
      <c r="O61" s="72"/>
      <c r="P61" s="93"/>
      <c r="Q61" s="72"/>
      <c r="R61" s="93"/>
    </row>
    <row r="62" spans="1:18" x14ac:dyDescent="0.2">
      <c r="A62" s="106" t="s">
        <v>92</v>
      </c>
      <c r="B62" s="106"/>
      <c r="C62" s="106"/>
      <c r="D62" s="106"/>
      <c r="E62" s="106"/>
      <c r="F62" s="106"/>
      <c r="G62" s="106"/>
      <c r="H62" s="106"/>
      <c r="I62" s="106"/>
      <c r="J62" s="106"/>
      <c r="K62" s="106"/>
      <c r="L62" s="106"/>
      <c r="M62" s="106"/>
      <c r="N62" s="106"/>
      <c r="O62" s="106"/>
      <c r="P62" s="106"/>
      <c r="Q62" s="106"/>
      <c r="R62" s="106"/>
    </row>
    <row r="63" spans="1:18" ht="4.5" customHeight="1" x14ac:dyDescent="0.2">
      <c r="A63" s="94"/>
      <c r="B63" s="94"/>
      <c r="C63" s="94"/>
      <c r="D63" s="94"/>
      <c r="E63" s="94"/>
      <c r="F63" s="94"/>
      <c r="G63" s="94"/>
      <c r="H63" s="94"/>
      <c r="I63" s="94"/>
      <c r="J63" s="94"/>
      <c r="K63" s="94"/>
    </row>
    <row r="64" spans="1:18" ht="24" customHeight="1" x14ac:dyDescent="0.2">
      <c r="A64" s="96" t="s">
        <v>33</v>
      </c>
      <c r="B64" s="96"/>
      <c r="C64" s="96"/>
      <c r="D64" s="96"/>
      <c r="E64" s="96"/>
      <c r="F64" s="96"/>
      <c r="G64" s="96"/>
      <c r="H64" s="96"/>
      <c r="I64" s="96"/>
      <c r="J64" s="96"/>
      <c r="K64" s="96"/>
      <c r="L64" s="96"/>
      <c r="M64" s="96"/>
      <c r="N64" s="96"/>
      <c r="O64" s="96"/>
      <c r="P64" s="96"/>
      <c r="Q64" s="96"/>
      <c r="R64" s="96"/>
    </row>
    <row r="65" spans="1:1" x14ac:dyDescent="0.2">
      <c r="A65" s="46"/>
    </row>
  </sheetData>
  <mergeCells count="12">
    <mergeCell ref="A64:R64"/>
    <mergeCell ref="A3:A4"/>
    <mergeCell ref="B3:B4"/>
    <mergeCell ref="D3:D4"/>
    <mergeCell ref="E3:F3"/>
    <mergeCell ref="G3:H3"/>
    <mergeCell ref="I3:J3"/>
    <mergeCell ref="K3:L3"/>
    <mergeCell ref="M3:N3"/>
    <mergeCell ref="O3:P3"/>
    <mergeCell ref="Q3:R3"/>
    <mergeCell ref="A62:R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by agency</vt:lpstr>
      <vt:lpstr>Summary by portfolio</vt:lpstr>
      <vt:lpstr>Ethnicity by agency</vt:lpstr>
      <vt:lpstr>Ethnicity by 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Gilman</dc:creator>
  <cp:lastModifiedBy>Chris Gilman</cp:lastModifiedBy>
  <dcterms:created xsi:type="dcterms:W3CDTF">2024-04-03T03:54:51Z</dcterms:created>
  <dcterms:modified xsi:type="dcterms:W3CDTF">2024-06-19T13:49:45Z</dcterms:modified>
</cp:coreProperties>
</file>